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2025 Infocon Monthly Report/"/>
    </mc:Choice>
  </mc:AlternateContent>
  <xr:revisionPtr revIDLastSave="116" documentId="8_{9036C9A8-B5EC-40D4-9998-47B5696B7F09}" xr6:coauthVersionLast="47" xr6:coauthVersionMax="47" xr10:uidLastSave="{D357400B-DD2C-45DC-BAED-E1B032147D7C}"/>
  <bookViews>
    <workbookView xWindow="2412" yWindow="1080" windowWidth="38040" windowHeight="12240" xr2:uid="{CB7D39C9-DDF6-44E8-A4CC-E285F02522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1" l="1"/>
  <c r="Y25" i="1"/>
  <c r="Y24" i="1"/>
  <c r="X25" i="1"/>
  <c r="W17" i="1"/>
  <c r="W15" i="1"/>
  <c r="W14" i="1"/>
  <c r="W12" i="1"/>
  <c r="W11" i="1"/>
  <c r="W10" i="1"/>
  <c r="W9" i="1"/>
  <c r="W7" i="1"/>
  <c r="W6" i="1"/>
  <c r="W5" i="1"/>
  <c r="W4" i="1"/>
  <c r="V14" i="1"/>
  <c r="V17" i="1" s="1"/>
  <c r="Q4" i="1"/>
  <c r="Q5" i="1"/>
  <c r="Q6" i="1"/>
  <c r="Q7" i="1"/>
  <c r="R10" i="1"/>
  <c r="R11" i="1"/>
  <c r="R12" i="1"/>
  <c r="P14" i="1"/>
  <c r="P15" i="1" s="1"/>
  <c r="R15" i="1" s="1"/>
  <c r="X17" i="1"/>
  <c r="R25" i="1"/>
  <c r="AD14" i="1"/>
  <c r="AD15" i="1" s="1"/>
  <c r="AC14" i="1"/>
  <c r="AC15" i="1" s="1"/>
  <c r="M7" i="1"/>
  <c r="N7" i="1" s="1"/>
  <c r="M6" i="1"/>
  <c r="N6" i="1" s="1"/>
  <c r="M5" i="1"/>
  <c r="N5" i="1" s="1"/>
  <c r="M4" i="1"/>
  <c r="N4" i="1" s="1"/>
  <c r="L14" i="1"/>
  <c r="L15" i="1" s="1"/>
  <c r="N15" i="1" s="1"/>
  <c r="N12" i="1"/>
  <c r="N11" i="1"/>
  <c r="N10" i="1"/>
  <c r="J12" i="1"/>
  <c r="J11" i="1"/>
  <c r="J10" i="1"/>
  <c r="N25" i="1"/>
  <c r="J25" i="1"/>
  <c r="F17" i="1"/>
  <c r="H14" i="1"/>
  <c r="H15" i="1" s="1"/>
  <c r="E14" i="1"/>
  <c r="E15" i="1" s="1"/>
  <c r="D14" i="1"/>
  <c r="D15" i="1" s="1"/>
  <c r="C14" i="1"/>
  <c r="C15" i="1" s="1"/>
  <c r="F7" i="1"/>
  <c r="I7" i="1" s="1"/>
  <c r="J7" i="1" s="1"/>
  <c r="F6" i="1"/>
  <c r="I6" i="1" s="1"/>
  <c r="J6" i="1" s="1"/>
  <c r="F5" i="1"/>
  <c r="I5" i="1" s="1"/>
  <c r="J5" i="1" s="1"/>
  <c r="F4" i="1"/>
  <c r="I4" i="1" s="1"/>
  <c r="J4" i="1" s="1"/>
  <c r="Q14" i="1" l="1"/>
  <c r="Q17" i="1" s="1"/>
  <c r="R14" i="1"/>
  <c r="R17" i="1" s="1"/>
  <c r="N14" i="1"/>
  <c r="M14" i="1"/>
  <c r="M17" i="1" s="1"/>
  <c r="N17" i="1" s="1"/>
  <c r="F15" i="1"/>
  <c r="I15" i="1" s="1"/>
  <c r="J15" i="1" s="1"/>
  <c r="I14" i="1"/>
  <c r="F14" i="1"/>
  <c r="I17" i="1" l="1"/>
  <c r="J17" i="1" s="1"/>
  <c r="J14" i="1" l="1"/>
</calcChain>
</file>

<file path=xl/sharedStrings.xml><?xml version="1.0" encoding="utf-8"?>
<sst xmlns="http://schemas.openxmlformats.org/spreadsheetml/2006/main" count="61" uniqueCount="41">
  <si>
    <t>PROJECT</t>
  </si>
  <si>
    <t>(Major)</t>
  </si>
  <si>
    <t>INTERNATIONAL FORMS</t>
  </si>
  <si>
    <t>PROPERTY TAX NAVIGATORS (PRTN)</t>
  </si>
  <si>
    <t xml:space="preserve">TAXBOOK </t>
  </si>
  <si>
    <t>TOTAL MAJOR PROJECTS</t>
  </si>
  <si>
    <t>2022 
TOTAL</t>
  </si>
  <si>
    <t>2023
 TOTAL</t>
  </si>
  <si>
    <t>2024
 TOTAL</t>
  </si>
  <si>
    <t>3 Year Average
(projected 2025 Total)</t>
  </si>
  <si>
    <t>AS OF 
JUNE 30, 2025</t>
  </si>
  <si>
    <t>Projected Hours
 (July-Dec 2025)</t>
  </si>
  <si>
    <t>Total (Hrs as of June 30,2025+projected hrs. July-Dec.)</t>
  </si>
  <si>
    <t>FORMS (POC)</t>
  </si>
  <si>
    <t>FORMS (Projected)
 (projected through
 remaining of the year)</t>
  </si>
  <si>
    <t>BLAWBooks</t>
  </si>
  <si>
    <t>Other Projects (Non-Major)</t>
  </si>
  <si>
    <t>YEARLY  TOTAL</t>
  </si>
  <si>
    <t>Budget</t>
  </si>
  <si>
    <t>less Projected Hours (Jan.- Dec. 2025)</t>
  </si>
  <si>
    <r>
      <t>Projected</t>
    </r>
    <r>
      <rPr>
        <sz val="12"/>
        <color rgb="FF92D050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Budget</t>
    </r>
    <r>
      <rPr>
        <sz val="12"/>
        <color rgb="FF92D050"/>
        <rFont val="Aptos Narrow"/>
        <family val="2"/>
        <scheme val="minor"/>
      </rPr>
      <t xml:space="preserve"> Savings</t>
    </r>
    <r>
      <rPr>
        <sz val="12"/>
        <color theme="1"/>
        <rFont val="Aptos Narrow"/>
        <family val="2"/>
        <scheme val="minor"/>
      </rPr>
      <t>/</t>
    </r>
    <r>
      <rPr>
        <sz val="12"/>
        <color rgb="FFFF0000"/>
        <rFont val="Aptos Narrow"/>
        <family val="2"/>
        <scheme val="minor"/>
      </rPr>
      <t>Overrun</t>
    </r>
  </si>
  <si>
    <t>Estimate Based on Prior Year (2024)</t>
  </si>
  <si>
    <t>Estimate Based on 3 Year Average</t>
  </si>
  <si>
    <t>AS OF 
JUNE 30,2024</t>
  </si>
  <si>
    <t>2025 V. 2024
 AS OF JUNE 30</t>
  </si>
  <si>
    <t>IRC CODE UPDATE</t>
  </si>
  <si>
    <t>Estimate Based on Team Feedback</t>
  </si>
  <si>
    <t>Total (Hrs as of June 30,2025
+projected hrs. July-Dec.)</t>
  </si>
  <si>
    <t>Estimate Based 
on Prior Year (2024)</t>
  </si>
  <si>
    <t>Estimate Based 
on Team Feedback</t>
  </si>
  <si>
    <t>Portfolio- 2 year Ave. (2023,2024)</t>
  </si>
  <si>
    <t>International Forms- Previous Year+300 hrs due to additional QA Task</t>
  </si>
  <si>
    <t>Tax Book - Average  of 2023 &amp; 2024 due to caryover charges</t>
  </si>
  <si>
    <t xml:space="preserve">PRTN -Previous year +200 hrs due to Big Beautiful Bill Changes </t>
  </si>
  <si>
    <t>NOTES: TEAM SUGGESTED FIGURES</t>
  </si>
  <si>
    <t>PORTFOLIOS (IRs &amp; FRs ONLY)</t>
  </si>
  <si>
    <t>Estimate Based on SMB/Team Feedback</t>
  </si>
  <si>
    <t>Total Projected Hours  thru  Dec. 31, 2025
 (Jan-Dec 2025)</t>
  </si>
  <si>
    <t>As of SEPT. 20,
2025</t>
  </si>
  <si>
    <t>% of  Projected
 thru Dec. 2025</t>
  </si>
  <si>
    <t>% of BUDGET (26,300 hrs.)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</si>
</sst>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92D050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4" fillId="0" borderId="0" xfId="0" applyFont="1"/>
    <xf numFmtId="0" fontId="4" fillId="8" borderId="0" xfId="0" applyFont="1" applyFill="1" applyAlignment="1">
      <alignment horizontal="center" vertical="center"/>
    </xf>
    <xf numFmtId="1" fontId="4" fillId="0" borderId="0" xfId="0" applyNumberFormat="1" applyFont="1"/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1" fontId="1" fillId="8" borderId="0" xfId="0" applyNumberFormat="1" applyFont="1" applyFill="1" applyAlignment="1">
      <alignment vertical="center"/>
    </xf>
    <xf numFmtId="1" fontId="4" fillId="0" borderId="8" xfId="0" applyNumberFormat="1" applyFont="1" applyBorder="1"/>
    <xf numFmtId="0" fontId="4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" fontId="4" fillId="0" borderId="3" xfId="0" applyNumberFormat="1" applyFont="1" applyBorder="1" applyAlignment="1">
      <alignment wrapText="1"/>
    </xf>
    <xf numFmtId="0" fontId="4" fillId="0" borderId="3" xfId="0" applyFont="1" applyBorder="1"/>
    <xf numFmtId="0" fontId="4" fillId="0" borderId="8" xfId="0" applyFont="1" applyBorder="1"/>
    <xf numFmtId="1" fontId="4" fillId="0" borderId="13" xfId="0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wrapText="1"/>
    </xf>
    <xf numFmtId="1" fontId="4" fillId="5" borderId="8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 wrapText="1"/>
    </xf>
    <xf numFmtId="1" fontId="4" fillId="5" borderId="9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1" fillId="11" borderId="1" xfId="0" applyNumberFormat="1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15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1" fontId="4" fillId="10" borderId="1" xfId="0" applyNumberFormat="1" applyFont="1" applyFill="1" applyBorder="1" applyAlignment="1">
      <alignment horizontal="center" vertical="center"/>
    </xf>
    <xf numFmtId="1" fontId="1" fillId="10" borderId="14" xfId="0" applyNumberFormat="1" applyFont="1" applyFill="1" applyBorder="1" applyAlignment="1">
      <alignment horizontal="center" vertical="center"/>
    </xf>
    <xf numFmtId="1" fontId="4" fillId="10" borderId="0" xfId="0" applyNumberFormat="1" applyFont="1" applyFill="1" applyAlignment="1">
      <alignment horizontal="center"/>
    </xf>
    <xf numFmtId="1" fontId="4" fillId="10" borderId="6" xfId="0" applyNumberFormat="1" applyFont="1" applyFill="1" applyBorder="1" applyAlignment="1">
      <alignment horizontal="center"/>
    </xf>
    <xf numFmtId="1" fontId="1" fillId="16" borderId="1" xfId="0" applyNumberFormat="1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/>
    </xf>
    <xf numFmtId="1" fontId="1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" fontId="4" fillId="10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 vertical="center"/>
    </xf>
    <xf numFmtId="0" fontId="4" fillId="7" borderId="0" xfId="0" applyFont="1" applyFill="1"/>
    <xf numFmtId="0" fontId="4" fillId="7" borderId="0" xfId="0" applyFont="1" applyFill="1"/>
    <xf numFmtId="0" fontId="4" fillId="5" borderId="0" xfId="0" applyFont="1" applyFill="1"/>
    <xf numFmtId="1" fontId="4" fillId="10" borderId="13" xfId="0" applyNumberFormat="1" applyFont="1" applyFill="1" applyBorder="1" applyAlignment="1">
      <alignment horizontal="center" wrapText="1"/>
    </xf>
    <xf numFmtId="1" fontId="4" fillId="10" borderId="14" xfId="0" applyNumberFormat="1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 wrapText="1"/>
    </xf>
    <xf numFmtId="0" fontId="4" fillId="13" borderId="8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5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10" borderId="5" xfId="0" applyFont="1" applyFill="1" applyBorder="1"/>
    <xf numFmtId="0" fontId="4" fillId="10" borderId="0" xfId="0" applyFont="1" applyFill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1" fontId="1" fillId="18" borderId="0" xfId="0" applyNumberFormat="1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6" borderId="0" xfId="0" applyNumberFormat="1" applyFont="1" applyFill="1" applyBorder="1" applyAlignment="1">
      <alignment horizontal="center"/>
    </xf>
    <xf numFmtId="1" fontId="4" fillId="7" borderId="0" xfId="0" applyNumberFormat="1" applyFont="1" applyFill="1" applyBorder="1" applyAlignment="1">
      <alignment horizontal="center"/>
    </xf>
    <xf numFmtId="0" fontId="4" fillId="0" borderId="0" xfId="0" applyFont="1" applyBorder="1"/>
    <xf numFmtId="1" fontId="4" fillId="1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19" borderId="0" xfId="0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2" fontId="1" fillId="19" borderId="0" xfId="0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/>
    </xf>
    <xf numFmtId="2" fontId="4" fillId="14" borderId="0" xfId="0" applyNumberFormat="1" applyFont="1" applyFill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2" fontId="1" fillId="10" borderId="0" xfId="0" applyNumberFormat="1" applyFont="1" applyFill="1" applyBorder="1" applyAlignment="1">
      <alignment horizontal="center" vertical="center"/>
    </xf>
    <xf numFmtId="2" fontId="1" fillId="10" borderId="0" xfId="0" applyNumberFormat="1" applyFont="1" applyFill="1" applyBorder="1" applyAlignment="1">
      <alignment horizontal="center" vertical="center" wrapText="1"/>
    </xf>
    <xf numFmtId="2" fontId="4" fillId="10" borderId="0" xfId="0" applyNumberFormat="1" applyFont="1" applyFill="1" applyBorder="1" applyAlignment="1">
      <alignment horizontal="center" vertical="center"/>
    </xf>
    <xf numFmtId="1" fontId="1" fillId="14" borderId="0" xfId="0" applyNumberFormat="1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/>
    </xf>
    <xf numFmtId="1" fontId="4" fillId="1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F7D2-F761-4884-9890-0AC244330A0C}">
  <dimension ref="A1:AD31"/>
  <sheetViews>
    <sheetView tabSelected="1" topLeftCell="C1" zoomScaleNormal="100" workbookViewId="0">
      <selection activeCell="Y8" sqref="Y8"/>
    </sheetView>
  </sheetViews>
  <sheetFormatPr defaultColWidth="8.77734375" defaultRowHeight="15.6" x14ac:dyDescent="0.3"/>
  <cols>
    <col min="1" max="1" width="9.21875" style="6" customWidth="1"/>
    <col min="2" max="2" width="29.21875" style="6" customWidth="1"/>
    <col min="3" max="5" width="11" style="6" bestFit="1" customWidth="1"/>
    <col min="6" max="6" width="10.77734375" style="6" customWidth="1"/>
    <col min="7" max="7" width="9.21875" style="6" bestFit="1" customWidth="1"/>
    <col min="8" max="8" width="9.77734375" style="6" bestFit="1" customWidth="1"/>
    <col min="9" max="9" width="11" style="6" bestFit="1" customWidth="1"/>
    <col min="10" max="10" width="17.21875" style="6" customWidth="1"/>
    <col min="11" max="11" width="11" style="6" customWidth="1"/>
    <col min="12" max="12" width="8.77734375" style="6"/>
    <col min="13" max="13" width="10.77734375" style="6" customWidth="1"/>
    <col min="14" max="14" width="17.77734375" style="6" customWidth="1"/>
    <col min="15" max="15" width="8.77734375" style="6" customWidth="1"/>
    <col min="16" max="16" width="8.77734375" style="6"/>
    <col min="17" max="17" width="13.33203125" style="6" customWidth="1"/>
    <col min="18" max="27" width="17" style="6" customWidth="1"/>
    <col min="28" max="16384" width="8.77734375" style="6"/>
  </cols>
  <sheetData>
    <row r="1" spans="1:30" x14ac:dyDescent="0.3">
      <c r="H1" s="81" t="s">
        <v>22</v>
      </c>
      <c r="I1" s="82"/>
      <c r="J1" s="83"/>
      <c r="L1" s="81" t="s">
        <v>21</v>
      </c>
      <c r="M1" s="82"/>
      <c r="N1" s="83"/>
      <c r="P1" s="76" t="s">
        <v>26</v>
      </c>
      <c r="Q1" s="77"/>
      <c r="R1" s="77"/>
      <c r="S1" s="51"/>
      <c r="T1" s="51"/>
      <c r="U1" s="76" t="s">
        <v>36</v>
      </c>
      <c r="V1" s="76"/>
      <c r="W1" s="76"/>
      <c r="X1" s="77"/>
      <c r="Y1" s="77"/>
      <c r="AC1" s="74" t="s">
        <v>24</v>
      </c>
      <c r="AD1" s="75"/>
    </row>
    <row r="2" spans="1:30" ht="78" x14ac:dyDescent="0.3">
      <c r="A2" s="80" t="s">
        <v>0</v>
      </c>
      <c r="B2" s="80"/>
      <c r="C2" s="15" t="s">
        <v>6</v>
      </c>
      <c r="D2" s="15" t="s">
        <v>7</v>
      </c>
      <c r="E2" s="15" t="s">
        <v>8</v>
      </c>
      <c r="F2" s="16" t="s">
        <v>9</v>
      </c>
      <c r="G2" s="4"/>
      <c r="H2" s="16" t="s">
        <v>10</v>
      </c>
      <c r="I2" s="16" t="s">
        <v>11</v>
      </c>
      <c r="J2" s="16" t="s">
        <v>12</v>
      </c>
      <c r="K2" s="5"/>
      <c r="L2" s="16" t="s">
        <v>10</v>
      </c>
      <c r="M2" s="16" t="s">
        <v>11</v>
      </c>
      <c r="N2" s="16" t="s">
        <v>12</v>
      </c>
      <c r="P2" s="16" t="s">
        <v>10</v>
      </c>
      <c r="Q2" s="16" t="s">
        <v>11</v>
      </c>
      <c r="R2" s="3" t="s">
        <v>27</v>
      </c>
      <c r="S2" s="3"/>
      <c r="T2" s="80" t="s">
        <v>0</v>
      </c>
      <c r="U2" s="80"/>
      <c r="V2" s="15" t="s">
        <v>38</v>
      </c>
      <c r="W2" s="15" t="s">
        <v>39</v>
      </c>
      <c r="X2" s="16" t="s">
        <v>37</v>
      </c>
      <c r="Y2" s="3" t="s">
        <v>40</v>
      </c>
      <c r="Z2" s="3"/>
      <c r="AA2" s="3"/>
      <c r="AC2" s="16" t="s">
        <v>10</v>
      </c>
      <c r="AD2" s="16" t="s">
        <v>23</v>
      </c>
    </row>
    <row r="3" spans="1:30" x14ac:dyDescent="0.3">
      <c r="A3" s="80" t="s">
        <v>1</v>
      </c>
      <c r="B3" s="80"/>
      <c r="C3" s="17"/>
      <c r="D3" s="17"/>
      <c r="E3" s="17"/>
      <c r="F3" s="18"/>
      <c r="G3" s="4"/>
      <c r="H3" s="18"/>
      <c r="I3" s="18"/>
      <c r="J3" s="18"/>
      <c r="K3" s="7"/>
      <c r="L3" s="18"/>
      <c r="M3" s="18"/>
      <c r="N3" s="18"/>
      <c r="P3" s="18"/>
      <c r="Q3" s="14"/>
      <c r="R3" s="48"/>
      <c r="S3" s="94"/>
      <c r="T3" s="80" t="s">
        <v>1</v>
      </c>
      <c r="U3" s="80"/>
      <c r="V3" s="103"/>
      <c r="W3" s="103"/>
      <c r="X3" s="94"/>
      <c r="Y3" s="94"/>
      <c r="Z3" s="94"/>
      <c r="AA3" s="94"/>
      <c r="AC3" s="18"/>
      <c r="AD3" s="47"/>
    </row>
    <row r="4" spans="1:30" x14ac:dyDescent="0.3">
      <c r="A4" s="84" t="s">
        <v>35</v>
      </c>
      <c r="B4" s="84"/>
      <c r="C4" s="19">
        <v>4773.5</v>
      </c>
      <c r="D4" s="19">
        <v>10897.05</v>
      </c>
      <c r="E4" s="45">
        <v>9286</v>
      </c>
      <c r="F4" s="20">
        <f>SUM(C4:E4)/3</f>
        <v>8318.85</v>
      </c>
      <c r="G4" s="8"/>
      <c r="H4" s="19">
        <v>3415.75</v>
      </c>
      <c r="I4" s="19">
        <f>SUM(F4-H4)</f>
        <v>4903.1000000000004</v>
      </c>
      <c r="J4" s="44">
        <f>SUM(H4:I4)</f>
        <v>8318.85</v>
      </c>
      <c r="K4" s="2"/>
      <c r="L4" s="19">
        <v>3416</v>
      </c>
      <c r="M4" s="38">
        <f>SUM(E4-L4)</f>
        <v>5870</v>
      </c>
      <c r="N4" s="46">
        <f>SUM(L4:M4)</f>
        <v>9286</v>
      </c>
      <c r="O4" s="2"/>
      <c r="P4" s="19">
        <v>3416</v>
      </c>
      <c r="Q4" s="19">
        <f>SUM(R4-P4)</f>
        <v>6676</v>
      </c>
      <c r="R4" s="60">
        <v>10092</v>
      </c>
      <c r="S4" s="95"/>
      <c r="T4" s="84" t="s">
        <v>35</v>
      </c>
      <c r="U4" s="84"/>
      <c r="V4" s="114">
        <v>4922.75</v>
      </c>
      <c r="W4" s="117">
        <f>(V4/X4)*100</f>
        <v>56.221448149840114</v>
      </c>
      <c r="X4" s="120">
        <v>8756</v>
      </c>
      <c r="Y4" s="95"/>
      <c r="Z4" s="95"/>
      <c r="AA4" s="95"/>
      <c r="AC4" s="58">
        <v>3416</v>
      </c>
      <c r="AD4" s="63">
        <v>6070</v>
      </c>
    </row>
    <row r="5" spans="1:30" x14ac:dyDescent="0.3">
      <c r="A5" s="84" t="s">
        <v>2</v>
      </c>
      <c r="B5" s="84"/>
      <c r="C5" s="19">
        <v>1189.75</v>
      </c>
      <c r="D5" s="19">
        <v>2603</v>
      </c>
      <c r="E5" s="45">
        <v>2923.5</v>
      </c>
      <c r="F5" s="20">
        <f>SUM(C5:E5)/3</f>
        <v>2238.75</v>
      </c>
      <c r="G5" s="8"/>
      <c r="H5" s="19">
        <v>1600.25</v>
      </c>
      <c r="I5" s="19">
        <f t="shared" ref="I5:I7" si="0">SUM(F5-H5)</f>
        <v>638.5</v>
      </c>
      <c r="J5" s="44">
        <f>SUM(H5:I5)</f>
        <v>2238.75</v>
      </c>
      <c r="K5" s="2"/>
      <c r="L5" s="19">
        <v>1600</v>
      </c>
      <c r="M5" s="38">
        <f>SUM(E5-L5)</f>
        <v>1323.5</v>
      </c>
      <c r="N5" s="46">
        <f>SUM(L5:M5)</f>
        <v>2923.5</v>
      </c>
      <c r="P5" s="19">
        <v>1600</v>
      </c>
      <c r="Q5" s="38">
        <f>SUM(R5-P5)</f>
        <v>1500</v>
      </c>
      <c r="R5" s="61">
        <v>3100</v>
      </c>
      <c r="S5" s="96"/>
      <c r="T5" s="84" t="s">
        <v>2</v>
      </c>
      <c r="U5" s="84"/>
      <c r="V5" s="114">
        <v>2483.75</v>
      </c>
      <c r="W5" s="117">
        <f>(V5/X5)*100</f>
        <v>80.120967741935488</v>
      </c>
      <c r="X5" s="121">
        <v>3100</v>
      </c>
      <c r="Y5" s="96"/>
      <c r="Z5" s="96"/>
      <c r="AA5" s="96"/>
      <c r="AC5" s="24">
        <v>1600</v>
      </c>
      <c r="AD5" s="63">
        <v>1494</v>
      </c>
    </row>
    <row r="6" spans="1:30" x14ac:dyDescent="0.3">
      <c r="A6" s="84" t="s">
        <v>3</v>
      </c>
      <c r="B6" s="84"/>
      <c r="C6" s="19">
        <v>2693.55</v>
      </c>
      <c r="D6" s="19">
        <v>4802.75</v>
      </c>
      <c r="E6" s="45">
        <v>2446.75</v>
      </c>
      <c r="F6" s="20">
        <f>SUM(C6:E6)/3</f>
        <v>3314.35</v>
      </c>
      <c r="G6" s="8"/>
      <c r="H6" s="19">
        <v>872.75</v>
      </c>
      <c r="I6" s="19">
        <f t="shared" si="0"/>
        <v>2441.6</v>
      </c>
      <c r="J6" s="44">
        <f>SUM(H6:I6)</f>
        <v>3314.35</v>
      </c>
      <c r="K6" s="2"/>
      <c r="L6" s="19">
        <v>873</v>
      </c>
      <c r="M6" s="38">
        <f>SUM(E6-L6)</f>
        <v>1573.75</v>
      </c>
      <c r="N6" s="46">
        <f>SUM(L6:M6)</f>
        <v>2446.75</v>
      </c>
      <c r="P6" s="19">
        <v>873</v>
      </c>
      <c r="Q6" s="38">
        <f>SUM(R6-P6)</f>
        <v>1727</v>
      </c>
      <c r="R6" s="61">
        <v>2600</v>
      </c>
      <c r="S6" s="96"/>
      <c r="T6" s="84" t="s">
        <v>3</v>
      </c>
      <c r="U6" s="84"/>
      <c r="V6" s="114">
        <v>1546.25</v>
      </c>
      <c r="W6" s="117">
        <f>(V6/X6)*100</f>
        <v>96.640625</v>
      </c>
      <c r="X6" s="121">
        <v>1600</v>
      </c>
      <c r="Y6" s="96"/>
      <c r="Z6" s="96"/>
      <c r="AA6" s="96"/>
      <c r="AC6" s="58">
        <v>873</v>
      </c>
      <c r="AD6" s="63">
        <v>1942</v>
      </c>
    </row>
    <row r="7" spans="1:30" x14ac:dyDescent="0.3">
      <c r="A7" s="84" t="s">
        <v>4</v>
      </c>
      <c r="B7" s="84"/>
      <c r="C7" s="19">
        <v>198.58</v>
      </c>
      <c r="D7" s="19">
        <v>513</v>
      </c>
      <c r="E7" s="45">
        <v>1265</v>
      </c>
      <c r="F7" s="20">
        <f>SUM(C7:E7)/3</f>
        <v>658.86</v>
      </c>
      <c r="G7" s="8"/>
      <c r="H7" s="19">
        <v>110</v>
      </c>
      <c r="I7" s="19">
        <f t="shared" si="0"/>
        <v>548.86</v>
      </c>
      <c r="J7" s="44">
        <f>SUM(H7:I7)</f>
        <v>658.86</v>
      </c>
      <c r="K7" s="2"/>
      <c r="L7" s="19">
        <v>110</v>
      </c>
      <c r="M7" s="38">
        <f>SUM(E7-L7)</f>
        <v>1155</v>
      </c>
      <c r="N7" s="46">
        <f>SUM(L7:M7)</f>
        <v>1265</v>
      </c>
      <c r="P7" s="19">
        <v>110</v>
      </c>
      <c r="Q7" s="38">
        <f>SUM(R7-P7)</f>
        <v>809</v>
      </c>
      <c r="R7" s="61">
        <v>919</v>
      </c>
      <c r="S7" s="96"/>
      <c r="T7" s="84" t="s">
        <v>4</v>
      </c>
      <c r="U7" s="84"/>
      <c r="V7" s="114">
        <v>110</v>
      </c>
      <c r="W7" s="117">
        <f>(V7/X7)*100</f>
        <v>11.969532100108813</v>
      </c>
      <c r="X7" s="121">
        <v>919</v>
      </c>
      <c r="Y7" s="96"/>
      <c r="Z7" s="96"/>
      <c r="AA7" s="96"/>
      <c r="AC7" s="59">
        <v>110</v>
      </c>
      <c r="AD7" s="63">
        <v>653</v>
      </c>
    </row>
    <row r="8" spans="1:30" x14ac:dyDescent="0.3">
      <c r="A8" s="84"/>
      <c r="B8" s="84"/>
      <c r="C8" s="19"/>
      <c r="D8" s="19"/>
      <c r="E8" s="19"/>
      <c r="F8" s="21"/>
      <c r="G8" s="8"/>
      <c r="H8" s="19"/>
      <c r="I8" s="19"/>
      <c r="J8" s="19"/>
      <c r="K8" s="2"/>
      <c r="L8" s="19"/>
      <c r="M8" s="37"/>
      <c r="N8" s="37"/>
      <c r="P8" s="19"/>
      <c r="Q8" s="37"/>
      <c r="R8" s="37"/>
      <c r="S8" s="97"/>
      <c r="T8" s="84"/>
      <c r="U8" s="84"/>
      <c r="V8" s="114"/>
      <c r="W8" s="117"/>
      <c r="X8" s="121"/>
      <c r="Y8" s="97"/>
      <c r="Z8" s="97"/>
      <c r="AA8" s="97"/>
      <c r="AC8" s="19"/>
      <c r="AD8" s="37"/>
    </row>
    <row r="9" spans="1:30" x14ac:dyDescent="0.3">
      <c r="A9" s="84" t="s">
        <v>25</v>
      </c>
      <c r="B9" s="84"/>
      <c r="C9" s="19"/>
      <c r="D9" s="19"/>
      <c r="E9" s="19"/>
      <c r="F9" s="21"/>
      <c r="G9" s="8"/>
      <c r="H9" s="19"/>
      <c r="I9" s="19">
        <v>100</v>
      </c>
      <c r="J9" s="19">
        <v>100</v>
      </c>
      <c r="K9" s="1"/>
      <c r="L9" s="19"/>
      <c r="M9" s="37">
        <v>100</v>
      </c>
      <c r="N9" s="37">
        <v>100</v>
      </c>
      <c r="P9" s="19"/>
      <c r="Q9" s="37">
        <v>100</v>
      </c>
      <c r="R9" s="37">
        <v>100</v>
      </c>
      <c r="S9" s="97"/>
      <c r="T9" s="84" t="s">
        <v>25</v>
      </c>
      <c r="U9" s="84"/>
      <c r="V9" s="114">
        <v>56.25</v>
      </c>
      <c r="W9" s="117">
        <f>(V9/X9)*100</f>
        <v>56.25</v>
      </c>
      <c r="X9" s="121">
        <v>100</v>
      </c>
      <c r="Y9" s="97"/>
      <c r="Z9" s="97"/>
      <c r="AA9" s="97"/>
      <c r="AC9" s="19"/>
      <c r="AD9" s="37"/>
    </row>
    <row r="10" spans="1:30" x14ac:dyDescent="0.3">
      <c r="A10" s="84" t="s">
        <v>13</v>
      </c>
      <c r="B10" s="84"/>
      <c r="C10" s="19"/>
      <c r="D10" s="19"/>
      <c r="E10" s="19"/>
      <c r="F10" s="21"/>
      <c r="G10" s="8"/>
      <c r="H10" s="19">
        <v>640</v>
      </c>
      <c r="I10" s="19"/>
      <c r="J10" s="19">
        <f>SUM(H10:I10)</f>
        <v>640</v>
      </c>
      <c r="K10" s="2"/>
      <c r="L10" s="19">
        <v>640</v>
      </c>
      <c r="M10" s="37"/>
      <c r="N10" s="38">
        <f>SUM(L10:M10)</f>
        <v>640</v>
      </c>
      <c r="P10" s="19">
        <v>640</v>
      </c>
      <c r="Q10" s="37"/>
      <c r="R10" s="38">
        <f>SUM(P10:Q10)</f>
        <v>640</v>
      </c>
      <c r="S10" s="98"/>
      <c r="T10" s="84" t="s">
        <v>13</v>
      </c>
      <c r="U10" s="84"/>
      <c r="V10" s="114">
        <v>640</v>
      </c>
      <c r="W10" s="117">
        <f>(V10/X10)*100</f>
        <v>100</v>
      </c>
      <c r="X10" s="122">
        <v>640</v>
      </c>
      <c r="Y10" s="98"/>
      <c r="Z10" s="98"/>
      <c r="AA10" s="98"/>
      <c r="AC10" s="19">
        <v>640</v>
      </c>
      <c r="AD10" s="37"/>
    </row>
    <row r="11" spans="1:30" ht="15.6" customHeight="1" x14ac:dyDescent="0.3">
      <c r="A11" s="85" t="s">
        <v>14</v>
      </c>
      <c r="B11" s="85"/>
      <c r="C11" s="19"/>
      <c r="D11" s="19"/>
      <c r="E11" s="19"/>
      <c r="F11" s="21"/>
      <c r="G11" s="8"/>
      <c r="H11" s="19"/>
      <c r="I11" s="19">
        <v>1500</v>
      </c>
      <c r="J11" s="19">
        <f>SUM(H11:I11)</f>
        <v>1500</v>
      </c>
      <c r="K11" s="2"/>
      <c r="L11" s="19"/>
      <c r="M11" s="37">
        <v>1500</v>
      </c>
      <c r="N11" s="38">
        <f>SUM(L11:M11)</f>
        <v>1500</v>
      </c>
      <c r="P11" s="19"/>
      <c r="Q11" s="37">
        <v>1500</v>
      </c>
      <c r="R11" s="38">
        <f>SUM(P11:Q11)</f>
        <v>1500</v>
      </c>
      <c r="S11" s="98"/>
      <c r="T11" s="85" t="s">
        <v>14</v>
      </c>
      <c r="U11" s="85"/>
      <c r="V11" s="115">
        <v>584</v>
      </c>
      <c r="W11" s="118">
        <f>(V11/X11)*100</f>
        <v>38.93333333333333</v>
      </c>
      <c r="X11" s="122">
        <v>1500</v>
      </c>
      <c r="Y11" s="98"/>
      <c r="Z11" s="98"/>
      <c r="AA11" s="98"/>
      <c r="AC11" s="19"/>
      <c r="AD11" s="37"/>
    </row>
    <row r="12" spans="1:30" x14ac:dyDescent="0.3">
      <c r="A12" s="86" t="s">
        <v>15</v>
      </c>
      <c r="B12" s="86"/>
      <c r="C12" s="19"/>
      <c r="D12" s="19"/>
      <c r="E12" s="19"/>
      <c r="F12" s="21"/>
      <c r="G12" s="8"/>
      <c r="H12" s="19">
        <v>571.25</v>
      </c>
      <c r="I12" s="19">
        <v>1652</v>
      </c>
      <c r="J12" s="19">
        <f>SUM(H12:I12)</f>
        <v>2223.25</v>
      </c>
      <c r="K12" s="2"/>
      <c r="L12" s="19">
        <v>571.25</v>
      </c>
      <c r="M12" s="37">
        <v>1652</v>
      </c>
      <c r="N12" s="38">
        <f>SUM(L12:M12)</f>
        <v>2223.25</v>
      </c>
      <c r="P12" s="19">
        <v>571.25</v>
      </c>
      <c r="Q12" s="37">
        <v>1652</v>
      </c>
      <c r="R12" s="38">
        <f>SUM(P12:Q12)</f>
        <v>2223.25</v>
      </c>
      <c r="S12" s="98"/>
      <c r="T12" s="86" t="s">
        <v>15</v>
      </c>
      <c r="U12" s="86"/>
      <c r="V12" s="116">
        <v>649.25</v>
      </c>
      <c r="W12" s="119">
        <f>(V12/X12)*100</f>
        <v>29.206027890238417</v>
      </c>
      <c r="X12" s="122">
        <v>2223</v>
      </c>
      <c r="Y12" s="98"/>
      <c r="Z12" s="98"/>
      <c r="AA12" s="98"/>
      <c r="AC12" s="19">
        <v>571.25</v>
      </c>
      <c r="AD12" s="37"/>
    </row>
    <row r="13" spans="1:30" x14ac:dyDescent="0.3">
      <c r="A13" s="86"/>
      <c r="B13" s="86"/>
      <c r="C13" s="19"/>
      <c r="D13" s="19"/>
      <c r="E13" s="19"/>
      <c r="F13" s="21"/>
      <c r="G13" s="8"/>
      <c r="H13" s="19"/>
      <c r="I13" s="19"/>
      <c r="J13" s="19"/>
      <c r="K13" s="2"/>
      <c r="L13" s="19"/>
      <c r="M13" s="37"/>
      <c r="N13" s="37"/>
      <c r="P13" s="19"/>
      <c r="Q13" s="28"/>
      <c r="R13" s="37"/>
      <c r="S13" s="97"/>
      <c r="T13" s="86"/>
      <c r="U13" s="86"/>
      <c r="V13" s="116"/>
      <c r="W13" s="119"/>
      <c r="X13" s="121"/>
      <c r="Y13" s="97"/>
      <c r="Z13" s="97"/>
      <c r="AA13" s="97"/>
      <c r="AC13" s="19"/>
      <c r="AD13" s="37"/>
    </row>
    <row r="14" spans="1:30" x14ac:dyDescent="0.3">
      <c r="A14" s="84" t="s">
        <v>5</v>
      </c>
      <c r="B14" s="84"/>
      <c r="C14" s="22">
        <f>SUM(C4:C7)</f>
        <v>8855.3799999999992</v>
      </c>
      <c r="D14" s="22">
        <f>SUM(D4:D7)</f>
        <v>18815.8</v>
      </c>
      <c r="E14" s="22">
        <f>SUM(E4:E7)</f>
        <v>15921.25</v>
      </c>
      <c r="F14" s="23">
        <f>SUM(C14:E14)/3</f>
        <v>14530.81</v>
      </c>
      <c r="G14" s="8"/>
      <c r="H14" s="22">
        <f>SUM(H4:H12)</f>
        <v>7210</v>
      </c>
      <c r="I14" s="22">
        <f>SUM(I4:I12)</f>
        <v>11784.060000000001</v>
      </c>
      <c r="J14" s="22">
        <f>SUM(J4:J12)</f>
        <v>18994.060000000001</v>
      </c>
      <c r="K14" s="2"/>
      <c r="L14" s="22">
        <f>SUM(L4:L12)</f>
        <v>7210.25</v>
      </c>
      <c r="M14" s="43">
        <f>SUM(M4:M12)</f>
        <v>13174.25</v>
      </c>
      <c r="N14" s="43">
        <f>SUM(N4:N12)</f>
        <v>20384.5</v>
      </c>
      <c r="P14" s="22">
        <f>SUM(P4:P12)</f>
        <v>7210.25</v>
      </c>
      <c r="Q14" s="43">
        <f>SUM(Q4:Q12)</f>
        <v>13964</v>
      </c>
      <c r="R14" s="43">
        <f>SUM(R4:R12)</f>
        <v>21174.25</v>
      </c>
      <c r="S14" s="99"/>
      <c r="T14" s="84" t="s">
        <v>5</v>
      </c>
      <c r="U14" s="84"/>
      <c r="V14" s="105">
        <f>SUM(V4:V12)</f>
        <v>10992.25</v>
      </c>
      <c r="W14" s="109">
        <f>(V14/X14)*100</f>
        <v>58.351470432105323</v>
      </c>
      <c r="X14" s="99">
        <v>18838</v>
      </c>
      <c r="Y14" s="99"/>
      <c r="Z14" s="99"/>
      <c r="AA14" s="99"/>
      <c r="AC14" s="59">
        <f>SUM(AC4:AC12)</f>
        <v>7210.25</v>
      </c>
      <c r="AD14" s="64">
        <f>SUM(AD4:AD12)</f>
        <v>10159</v>
      </c>
    </row>
    <row r="15" spans="1:30" x14ac:dyDescent="0.3">
      <c r="A15" s="84" t="s">
        <v>16</v>
      </c>
      <c r="B15" s="84"/>
      <c r="C15" s="24">
        <f>SUM(C17-C14)</f>
        <v>1978.9800000000014</v>
      </c>
      <c r="D15" s="24">
        <f>SUM(D17-D14)</f>
        <v>4522.25</v>
      </c>
      <c r="E15" s="24">
        <f>SUM(E17-E14)</f>
        <v>3005.75</v>
      </c>
      <c r="F15" s="25">
        <f>SUM(C15:E15)/3</f>
        <v>3168.9933333333338</v>
      </c>
      <c r="G15" s="8"/>
      <c r="H15" s="24">
        <f>SUM(H17-H14)</f>
        <v>1367</v>
      </c>
      <c r="I15" s="24">
        <f>SUM(F15-H15)</f>
        <v>1801.9933333333338</v>
      </c>
      <c r="J15" s="24">
        <f>SUM(H15:I15)</f>
        <v>3168.9933333333338</v>
      </c>
      <c r="K15" s="2"/>
      <c r="L15" s="24">
        <f>SUM(L17-L14)</f>
        <v>1366.75</v>
      </c>
      <c r="M15" s="41">
        <v>3006</v>
      </c>
      <c r="N15" s="42">
        <f>SUM(L15:M15)</f>
        <v>4372.75</v>
      </c>
      <c r="P15" s="24">
        <f>SUM(P17-P14)</f>
        <v>1366.75</v>
      </c>
      <c r="Q15" s="41">
        <v>3006</v>
      </c>
      <c r="R15" s="42">
        <f>SUM(P15:Q15)</f>
        <v>4372.75</v>
      </c>
      <c r="S15" s="100"/>
      <c r="T15" s="84" t="s">
        <v>16</v>
      </c>
      <c r="U15" s="84"/>
      <c r="V15" s="106">
        <v>1851</v>
      </c>
      <c r="W15" s="110">
        <f>(V15/X15)*100</f>
        <v>42.327921335467643</v>
      </c>
      <c r="X15" s="100">
        <v>4373</v>
      </c>
      <c r="Y15" s="100"/>
      <c r="Z15" s="100"/>
      <c r="AA15" s="100"/>
      <c r="AC15" s="59">
        <f>SUM(AC17-AC14)</f>
        <v>1366.75</v>
      </c>
      <c r="AD15" s="41">
        <f>SUM(AD17-AD14)</f>
        <v>1982</v>
      </c>
    </row>
    <row r="16" spans="1:30" x14ac:dyDescent="0.3">
      <c r="A16" s="86"/>
      <c r="B16" s="86"/>
      <c r="C16" s="21"/>
      <c r="D16" s="21"/>
      <c r="E16" s="21"/>
      <c r="F16" s="21"/>
      <c r="G16" s="8"/>
      <c r="H16" s="32"/>
      <c r="I16" s="32"/>
      <c r="J16" s="32"/>
      <c r="K16" s="9"/>
      <c r="L16" s="21"/>
      <c r="M16" s="37"/>
      <c r="N16" s="37"/>
      <c r="P16" s="21"/>
      <c r="Q16" s="28"/>
      <c r="R16" s="28"/>
      <c r="S16" s="101"/>
      <c r="T16" s="86"/>
      <c r="U16" s="86"/>
      <c r="V16" s="104"/>
      <c r="W16" s="108"/>
      <c r="X16" s="101"/>
      <c r="Y16" s="101"/>
      <c r="Z16" s="101"/>
      <c r="AA16" s="101"/>
      <c r="AC16" s="21"/>
      <c r="AD16" s="37"/>
    </row>
    <row r="17" spans="1:30" x14ac:dyDescent="0.3">
      <c r="A17" s="84" t="s">
        <v>17</v>
      </c>
      <c r="B17" s="84"/>
      <c r="C17" s="26">
        <v>10834.36</v>
      </c>
      <c r="D17" s="26">
        <v>23338.05</v>
      </c>
      <c r="E17" s="26">
        <v>18927</v>
      </c>
      <c r="F17" s="27">
        <f>SUM(C17:E17)/3</f>
        <v>17699.803333333333</v>
      </c>
      <c r="G17" s="8"/>
      <c r="H17" s="66">
        <v>8577</v>
      </c>
      <c r="I17" s="66">
        <f>SUM(I14:I15)</f>
        <v>13586.053333333335</v>
      </c>
      <c r="J17" s="55">
        <f>SUM(H17:I17)</f>
        <v>22163.053333333337</v>
      </c>
      <c r="K17" s="12"/>
      <c r="L17" s="39">
        <v>8577</v>
      </c>
      <c r="M17" s="40">
        <f>SUM(M14:M15)</f>
        <v>16180.25</v>
      </c>
      <c r="N17" s="54">
        <f>SUM(L17:M17)</f>
        <v>24757.25</v>
      </c>
      <c r="P17" s="39">
        <v>8577</v>
      </c>
      <c r="Q17" s="40">
        <f>SUM(Q14:Q15)</f>
        <v>16970</v>
      </c>
      <c r="R17" s="62">
        <f>SUM(R14:R15)</f>
        <v>25547</v>
      </c>
      <c r="S17" s="102"/>
      <c r="T17" s="84" t="s">
        <v>17</v>
      </c>
      <c r="U17" s="84"/>
      <c r="V17" s="107">
        <f>SUM(V14:V15)</f>
        <v>12843.25</v>
      </c>
      <c r="W17" s="111">
        <f>(V17/X17)*100</f>
        <v>55.332600921976649</v>
      </c>
      <c r="X17" s="102">
        <f>SUM(X14:X15)</f>
        <v>23211</v>
      </c>
      <c r="Y17" s="102"/>
      <c r="Z17" s="102"/>
      <c r="AA17" s="102"/>
      <c r="AC17" s="59">
        <v>8577</v>
      </c>
      <c r="AD17" s="65">
        <v>12141</v>
      </c>
    </row>
    <row r="18" spans="1:30" x14ac:dyDescent="0.3">
      <c r="A18" s="91"/>
      <c r="B18" s="91"/>
      <c r="C18" s="11"/>
      <c r="D18" s="11"/>
      <c r="E18" s="11"/>
      <c r="F18" s="11"/>
      <c r="G18" s="11"/>
      <c r="H18" s="11"/>
      <c r="I18" s="11"/>
      <c r="J18" s="11"/>
      <c r="K18" s="11"/>
      <c r="V18" s="53">
        <v>12843.25</v>
      </c>
      <c r="W18" s="113">
        <f>(V18/X18)*100</f>
        <v>48.833650190114071</v>
      </c>
      <c r="X18" s="53">
        <v>26300</v>
      </c>
    </row>
    <row r="19" spans="1:30" x14ac:dyDescent="0.3">
      <c r="A19" s="91"/>
      <c r="B19" s="91"/>
      <c r="C19" s="11"/>
      <c r="D19" s="11"/>
      <c r="E19" s="11"/>
      <c r="F19" s="11"/>
      <c r="G19" s="11"/>
      <c r="H19" s="11"/>
      <c r="I19" s="11"/>
      <c r="J19" s="11"/>
      <c r="K19" s="11"/>
    </row>
    <row r="20" spans="1:30" x14ac:dyDescent="0.3">
      <c r="A20" s="91"/>
      <c r="B20" s="91"/>
      <c r="C20" s="11"/>
      <c r="D20" s="11"/>
      <c r="E20" s="11"/>
      <c r="F20" s="11"/>
      <c r="G20" s="11"/>
      <c r="H20" s="11"/>
      <c r="I20" s="11"/>
      <c r="J20" s="11"/>
      <c r="K20" s="11"/>
    </row>
    <row r="21" spans="1:30" x14ac:dyDescent="0.3">
      <c r="A21" s="10"/>
      <c r="B21" s="10"/>
      <c r="C21" s="11"/>
      <c r="D21" s="11"/>
      <c r="E21" s="11"/>
      <c r="F21" s="11"/>
      <c r="G21" s="11"/>
      <c r="H21" s="11"/>
      <c r="I21" s="11"/>
      <c r="J21" s="70" t="s">
        <v>22</v>
      </c>
      <c r="K21" s="11"/>
      <c r="N21" s="72" t="s">
        <v>28</v>
      </c>
      <c r="R21" s="78" t="s">
        <v>29</v>
      </c>
      <c r="S21" s="49"/>
      <c r="T21" s="49"/>
      <c r="U21" s="49"/>
      <c r="V21" s="49"/>
      <c r="W21" s="49"/>
      <c r="X21" s="49"/>
      <c r="Y21" s="49"/>
      <c r="Z21" s="49"/>
      <c r="AA21" s="49"/>
    </row>
    <row r="22" spans="1:30" x14ac:dyDescent="0.3">
      <c r="A22" s="91"/>
      <c r="B22" s="91"/>
      <c r="C22" s="11"/>
      <c r="D22" s="11"/>
      <c r="E22" s="11"/>
      <c r="F22" s="11"/>
      <c r="G22" s="8"/>
      <c r="H22" s="11"/>
      <c r="I22" s="11"/>
      <c r="J22" s="71"/>
      <c r="K22" s="11"/>
      <c r="N22" s="73"/>
      <c r="R22" s="79"/>
      <c r="S22" s="50"/>
      <c r="T22" s="50"/>
      <c r="U22" s="50"/>
      <c r="V22" s="50"/>
      <c r="W22" s="50"/>
      <c r="X22" s="50"/>
      <c r="Y22" s="50"/>
      <c r="Z22" s="50"/>
      <c r="AA22" s="50"/>
    </row>
    <row r="23" spans="1:30" x14ac:dyDescent="0.3">
      <c r="A23" s="92" t="s">
        <v>18</v>
      </c>
      <c r="B23" s="93"/>
      <c r="C23" s="29"/>
      <c r="D23" s="29"/>
      <c r="E23" s="29"/>
      <c r="F23" s="29"/>
      <c r="G23" s="30"/>
      <c r="H23" s="29"/>
      <c r="I23" s="29"/>
      <c r="J23" s="33">
        <v>26300</v>
      </c>
      <c r="K23" s="29"/>
      <c r="L23" s="30"/>
      <c r="M23" s="30"/>
      <c r="N23" s="35">
        <v>26300</v>
      </c>
      <c r="R23" s="52">
        <v>26300</v>
      </c>
      <c r="S23" s="52"/>
      <c r="T23" s="52"/>
      <c r="U23" s="52"/>
      <c r="V23" s="52"/>
      <c r="W23" s="52"/>
      <c r="X23" s="52">
        <v>26300</v>
      </c>
      <c r="Y23" s="52"/>
      <c r="Z23" s="52"/>
      <c r="AA23" s="52"/>
    </row>
    <row r="24" spans="1:30" x14ac:dyDescent="0.3">
      <c r="A24" s="87" t="s">
        <v>19</v>
      </c>
      <c r="B24" s="88"/>
      <c r="C24" s="8"/>
      <c r="D24" s="8"/>
      <c r="E24" s="8"/>
      <c r="F24" s="8"/>
      <c r="H24" s="8"/>
      <c r="I24" s="8"/>
      <c r="J24" s="56">
        <v>22163</v>
      </c>
      <c r="K24" s="8"/>
      <c r="N24" s="57">
        <v>24757</v>
      </c>
      <c r="R24" s="51">
        <v>25547</v>
      </c>
      <c r="S24" s="51"/>
      <c r="T24" s="51"/>
      <c r="U24" s="51"/>
      <c r="V24" s="51"/>
      <c r="W24" s="51"/>
      <c r="X24" s="51">
        <v>23211</v>
      </c>
      <c r="Y24" s="112">
        <f>(X24/X23)*100</f>
        <v>88.254752851711032</v>
      </c>
      <c r="Z24" s="51"/>
      <c r="AA24" s="51"/>
    </row>
    <row r="25" spans="1:30" x14ac:dyDescent="0.3">
      <c r="A25" s="89" t="s">
        <v>20</v>
      </c>
      <c r="B25" s="90"/>
      <c r="C25" s="13"/>
      <c r="D25" s="13"/>
      <c r="E25" s="13"/>
      <c r="F25" s="13"/>
      <c r="G25" s="31"/>
      <c r="H25" s="13"/>
      <c r="I25" s="13"/>
      <c r="J25" s="34">
        <f>SUM(J23-J24)</f>
        <v>4137</v>
      </c>
      <c r="K25" s="13"/>
      <c r="L25" s="31"/>
      <c r="M25" s="31"/>
      <c r="N25" s="36">
        <f>SUM(N23-N24)</f>
        <v>1543</v>
      </c>
      <c r="R25" s="53">
        <f>SUM(R23-R24)</f>
        <v>753</v>
      </c>
      <c r="S25" s="53"/>
      <c r="T25" s="53"/>
      <c r="U25" s="53"/>
      <c r="V25" s="53"/>
      <c r="W25" s="53"/>
      <c r="X25" s="53">
        <f>(X23-X24)</f>
        <v>3089</v>
      </c>
      <c r="Y25" s="113">
        <f>(X25/X24)*100</f>
        <v>13.308345181164102</v>
      </c>
      <c r="Z25" s="53"/>
      <c r="AA25" s="53"/>
    </row>
    <row r="27" spans="1:30" x14ac:dyDescent="0.3">
      <c r="C27" s="69" t="s">
        <v>34</v>
      </c>
      <c r="D27" s="69"/>
      <c r="E27" s="69"/>
      <c r="F27" s="69"/>
      <c r="G27" s="69"/>
      <c r="H27" s="69"/>
      <c r="I27" s="69"/>
    </row>
    <row r="28" spans="1:30" x14ac:dyDescent="0.3">
      <c r="C28" s="68" t="s">
        <v>30</v>
      </c>
      <c r="D28" s="68"/>
      <c r="E28" s="68"/>
      <c r="F28" s="68"/>
      <c r="G28" s="68"/>
      <c r="H28" s="68"/>
      <c r="I28" s="68"/>
    </row>
    <row r="29" spans="1:30" x14ac:dyDescent="0.3">
      <c r="C29" s="68" t="s">
        <v>31</v>
      </c>
      <c r="D29" s="68"/>
      <c r="E29" s="68"/>
      <c r="F29" s="68"/>
      <c r="G29" s="68"/>
      <c r="H29" s="68"/>
      <c r="I29" s="68"/>
    </row>
    <row r="30" spans="1:30" x14ac:dyDescent="0.3">
      <c r="C30" s="68" t="s">
        <v>33</v>
      </c>
      <c r="D30" s="68"/>
      <c r="E30" s="68"/>
      <c r="F30" s="68"/>
      <c r="G30" s="68"/>
      <c r="H30" s="68"/>
      <c r="I30" s="68"/>
    </row>
    <row r="31" spans="1:30" x14ac:dyDescent="0.3">
      <c r="C31" s="67" t="s">
        <v>32</v>
      </c>
      <c r="D31" s="67"/>
      <c r="E31" s="67"/>
      <c r="F31" s="67"/>
      <c r="G31" s="67"/>
      <c r="H31" s="67"/>
      <c r="I31" s="67"/>
    </row>
  </sheetData>
  <mergeCells count="51">
    <mergeCell ref="T15:U15"/>
    <mergeCell ref="T16:U16"/>
    <mergeCell ref="T17:U17"/>
    <mergeCell ref="T2:U2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U1:Y1"/>
    <mergeCell ref="A25:B25"/>
    <mergeCell ref="A16:B16"/>
    <mergeCell ref="A17:B17"/>
    <mergeCell ref="A18:B18"/>
    <mergeCell ref="A20:B20"/>
    <mergeCell ref="A22:B22"/>
    <mergeCell ref="A23:B23"/>
    <mergeCell ref="A19:B19"/>
    <mergeCell ref="A11:B11"/>
    <mergeCell ref="A12:B12"/>
    <mergeCell ref="A13:B13"/>
    <mergeCell ref="A14:B14"/>
    <mergeCell ref="A24:B24"/>
    <mergeCell ref="N21:N22"/>
    <mergeCell ref="AC1:AD1"/>
    <mergeCell ref="P1:R1"/>
    <mergeCell ref="R21:R22"/>
    <mergeCell ref="A2:B2"/>
    <mergeCell ref="A3:B3"/>
    <mergeCell ref="H1:J1"/>
    <mergeCell ref="L1:N1"/>
    <mergeCell ref="A15:B15"/>
    <mergeCell ref="A4:B4"/>
    <mergeCell ref="A5:B5"/>
    <mergeCell ref="A6:B6"/>
    <mergeCell ref="A7:B7"/>
    <mergeCell ref="A8:B8"/>
    <mergeCell ref="A9:B9"/>
    <mergeCell ref="A10:B10"/>
    <mergeCell ref="C30:I30"/>
    <mergeCell ref="C27:I27"/>
    <mergeCell ref="C28:I28"/>
    <mergeCell ref="C29:I29"/>
    <mergeCell ref="J21:J2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2025-07-23T19:22:11Z</dcterms:created>
  <dcterms:modified xsi:type="dcterms:W3CDTF">2025-10-09T21:17:17Z</dcterms:modified>
</cp:coreProperties>
</file>