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C:\Users\jeiesland\Downloads\"/>
    </mc:Choice>
  </mc:AlternateContent>
  <xr:revisionPtr revIDLastSave="0" documentId="13_ncr:1_{3E2FC8DE-8EB0-4B1D-983E-325FC6FA4429}" xr6:coauthVersionLast="47" xr6:coauthVersionMax="47" xr10:uidLastSave="{00000000-0000-0000-0000-000000000000}"/>
  <bookViews>
    <workbookView xWindow="-28920" yWindow="4470" windowWidth="29040" windowHeight="15840" xr2:uid="{00000000-000D-0000-FFFF-FFFF00000000}"/>
  </bookViews>
  <sheets>
    <sheet name="Instructions" sheetId="4" r:id="rId1"/>
    <sheet name="CPMC Template" sheetId="25" state="hidden" r:id="rId2"/>
    <sheet name="Map" sheetId="28" state="hidden" r:id="rId3"/>
    <sheet name="C-2022" sheetId="20" r:id="rId4"/>
    <sheet name="SP-2022" sheetId="19" r:id="rId5"/>
    <sheet name="SC-2022" sheetId="21" r:id="rId6"/>
    <sheet name="P-2022" sheetId="5" r:id="rId7"/>
    <sheet name="E-2022" sheetId="22" r:id="rId8"/>
    <sheet name="MCP and METP Template" sheetId="26" state="hidden" r:id="rId9"/>
    <sheet name="MC-40-2022" sheetId="13" r:id="rId10"/>
    <sheet name="MC-40-NP-2022" sheetId="17" r:id="rId11"/>
    <sheet name="MET-40-2022" sheetId="12" r:id="rId12"/>
    <sheet name="MET-40-NP-2022" sheetId="18" r:id="rId13"/>
    <sheet name="METBIT Template" sheetId="27" state="hidden" r:id="rId14"/>
    <sheet name="METBIT-20-2022" sheetId="11" r:id="rId15"/>
    <sheet name="METBIT-20S-2022" sheetId="15" r:id="rId16"/>
    <sheet name="METBIT-65-2022" sheetId="14" r:id="rId17"/>
    <sheet name="METBIT-41-2022" sheetId="16" r:id="rId18"/>
    <sheet name="RevHistory" sheetId="10" r:id="rId19"/>
  </sheets>
  <externalReferences>
    <externalReference r:id="rId20"/>
  </externalReferences>
  <definedNames>
    <definedName name="_C_2DSpec">'C-2022'!$A$4:$T$82</definedName>
    <definedName name="_E_2DSpec">'E-2022'!$A$4:$T$69</definedName>
    <definedName name="_MC40_2DSpec">'MC-40-2022'!$A$4:$T$97</definedName>
    <definedName name="_MC40NP_2DSpec">'MC-40-NP-2022'!$A$4:$T$97</definedName>
    <definedName name="_MET40_2DSpec">'MET-40-2022'!$A$4:$T$93</definedName>
    <definedName name="_MET40NP_2DSpec">'MET-40-NP-2022'!$A$4:$R$93</definedName>
    <definedName name="_METBIT20_2DSpec">'METBIT-20-2022'!$A$4:$T$55</definedName>
    <definedName name="_METBIT20S_2DSpec">'METBIT-20S-2022'!$A$4:$T$50</definedName>
    <definedName name="_METBIT41_2DSpec">'METBIT-41-2022'!$B$4:$T$50</definedName>
    <definedName name="_METBIT65_2DSpec">'METBIT-65-2022'!$A$4:$T$50</definedName>
    <definedName name="_P_2DSpec" localSheetId="1">'CPMC Template'!$A$4:$P$88</definedName>
    <definedName name="_P_2DSpec">'P-2022'!$A$4:$T$78</definedName>
    <definedName name="_SC_2DSpec">'SC-2022'!$A$4:$T$76</definedName>
    <definedName name="_SP_2DSpec">'SP-2022'!$A$4:$T$77</definedName>
    <definedName name="_xlnm.Print_Area" localSheetId="3">'C-2022'!$A$1:$T$82</definedName>
    <definedName name="_xlnm.Print_Area" localSheetId="1">'CPMC Template'!$A$1:$P$88</definedName>
    <definedName name="_xlnm.Print_Area" localSheetId="7">'E-2022'!$A$1:$T$69</definedName>
    <definedName name="_xlnm.Print_Area" localSheetId="6">'P-2022'!$A$1:$T$78</definedName>
    <definedName name="_xlnm.Print_Area" localSheetId="5">'SC-2022'!$A$1:$T$76</definedName>
    <definedName name="_xlnm.Print_Area" localSheetId="4">'SP-2022'!$A$1:$T$77</definedName>
    <definedName name="_xlnm.Print_Titles" localSheetId="3">'C-2022'!$3:$4</definedName>
    <definedName name="_xlnm.Print_Titles" localSheetId="1">'CPMC Template'!$3:$4</definedName>
    <definedName name="_xlnm.Print_Titles" localSheetId="7">'E-2022'!$3:$4</definedName>
    <definedName name="_xlnm.Print_Titles" localSheetId="6">'P-2022'!$3:$4</definedName>
    <definedName name="_xlnm.Print_Titles" localSheetId="5">'SC-2022'!$3:$4</definedName>
    <definedName name="_xlnm.Print_Titles" localSheetId="4">'SP-2022'!$3:$4</definedName>
    <definedName name="spec_taxyear">Instructions!$C$5</definedName>
    <definedName name="spec_version" localSheetId="2">[1]Instructions!$C$4</definedName>
    <definedName name="spec_version">Instructions!$C$4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1" i="18" l="1"/>
  <c r="A42" i="18" s="1"/>
  <c r="F39" i="26"/>
  <c r="I39" i="26"/>
  <c r="A38" i="18"/>
  <c r="O8" i="22"/>
  <c r="T8" i="22" s="1"/>
  <c r="T8" i="16"/>
  <c r="T8" i="11"/>
  <c r="T8" i="15"/>
  <c r="T8" i="14"/>
  <c r="A40" i="26"/>
  <c r="F6" i="27"/>
  <c r="F7" i="27" s="1"/>
  <c r="F8" i="27" s="1"/>
  <c r="F9" i="27" s="1"/>
  <c r="F10" i="27" s="1"/>
  <c r="F11" i="27" s="1"/>
  <c r="F12" i="27" s="1"/>
  <c r="F13" i="27" s="1"/>
  <c r="F14" i="27" s="1"/>
  <c r="F15" i="27" s="1"/>
  <c r="F16" i="27" s="1"/>
  <c r="F17" i="27" s="1"/>
  <c r="F18" i="27" s="1"/>
  <c r="F19" i="27" s="1"/>
  <c r="F20" i="27" s="1"/>
  <c r="F21" i="27" s="1"/>
  <c r="F22" i="27" s="1"/>
  <c r="F23" i="27" s="1"/>
  <c r="F24" i="27" s="1"/>
  <c r="F25" i="27" s="1"/>
  <c r="F26" i="27" s="1"/>
  <c r="F27" i="27" s="1"/>
  <c r="F28" i="27" s="1"/>
  <c r="F29" i="27" s="1"/>
  <c r="F30" i="27" s="1"/>
  <c r="F31" i="27" s="1"/>
  <c r="F32" i="27" s="1"/>
  <c r="F33" i="27" s="1"/>
  <c r="F34" i="27" s="1"/>
  <c r="F35" i="27" s="1"/>
  <c r="F36" i="27" s="1"/>
  <c r="F37" i="27" s="1"/>
  <c r="F38" i="27" s="1"/>
  <c r="F39" i="27" s="1"/>
  <c r="F40" i="27" s="1"/>
  <c r="F41" i="27" s="1"/>
  <c r="F42" i="27" s="1"/>
  <c r="F43" i="27" s="1"/>
  <c r="F44" i="27" s="1"/>
  <c r="F45" i="27" s="1"/>
  <c r="F46" i="27" s="1"/>
  <c r="F47" i="27" s="1"/>
  <c r="F48" i="27" s="1"/>
  <c r="F49" i="27" s="1"/>
  <c r="F50" i="27" s="1"/>
  <c r="F51" i="27" s="1"/>
  <c r="F52" i="27" s="1"/>
  <c r="F53" i="27" s="1"/>
  <c r="F54" i="27" s="1"/>
  <c r="F55" i="27" s="1"/>
  <c r="L9" i="27"/>
  <c r="Q9" i="27" s="1"/>
  <c r="A6" i="27"/>
  <c r="A7" i="27" s="1"/>
  <c r="I5" i="27"/>
  <c r="A1" i="27"/>
  <c r="A6" i="18"/>
  <c r="A7" i="18"/>
  <c r="A8" i="18"/>
  <c r="A9" i="18"/>
  <c r="A10" i="18"/>
  <c r="A11" i="18"/>
  <c r="A12" i="18"/>
  <c r="A13" i="18"/>
  <c r="A14" i="18"/>
  <c r="A15" i="18"/>
  <c r="A16" i="18"/>
  <c r="A17" i="18"/>
  <c r="A18" i="18"/>
  <c r="A19" i="18"/>
  <c r="A20" i="18"/>
  <c r="A21" i="18"/>
  <c r="A22" i="18"/>
  <c r="A23" i="18"/>
  <c r="A24" i="18"/>
  <c r="A25" i="18"/>
  <c r="A26" i="18"/>
  <c r="A27" i="18"/>
  <c r="A28" i="18"/>
  <c r="A29" i="18"/>
  <c r="A30" i="18"/>
  <c r="A31" i="18"/>
  <c r="A32" i="18"/>
  <c r="A33" i="18"/>
  <c r="A34" i="18"/>
  <c r="A35" i="18"/>
  <c r="A36" i="18"/>
  <c r="A37" i="18"/>
  <c r="A5" i="18"/>
  <c r="H5" i="18" s="1"/>
  <c r="A6" i="12"/>
  <c r="H6" i="12" s="1"/>
  <c r="A7" i="12"/>
  <c r="H7" i="12" s="1"/>
  <c r="A8" i="12"/>
  <c r="H8" i="12" s="1"/>
  <c r="A9" i="12"/>
  <c r="H9" i="12" s="1"/>
  <c r="A10" i="12"/>
  <c r="H10" i="12" s="1"/>
  <c r="A11" i="12"/>
  <c r="H11" i="12" s="1"/>
  <c r="A12" i="12"/>
  <c r="H12" i="12" s="1"/>
  <c r="A13" i="12"/>
  <c r="H13" i="12" s="1"/>
  <c r="A14" i="12"/>
  <c r="H14" i="12" s="1"/>
  <c r="A15" i="12"/>
  <c r="H15" i="12" s="1"/>
  <c r="A16" i="12"/>
  <c r="H16" i="12" s="1"/>
  <c r="A17" i="12"/>
  <c r="H17" i="12" s="1"/>
  <c r="A18" i="12"/>
  <c r="H18" i="12" s="1"/>
  <c r="A19" i="12"/>
  <c r="H19" i="12" s="1"/>
  <c r="A20" i="12"/>
  <c r="H20" i="12" s="1"/>
  <c r="A21" i="12"/>
  <c r="H21" i="12" s="1"/>
  <c r="A22" i="12"/>
  <c r="H22" i="12" s="1"/>
  <c r="A23" i="12"/>
  <c r="H23" i="12" s="1"/>
  <c r="A24" i="12"/>
  <c r="H24" i="12" s="1"/>
  <c r="A25" i="12"/>
  <c r="H25" i="12" s="1"/>
  <c r="A26" i="12"/>
  <c r="H26" i="12" s="1"/>
  <c r="A27" i="12"/>
  <c r="H27" i="12" s="1"/>
  <c r="A28" i="12"/>
  <c r="H28" i="12" s="1"/>
  <c r="A29" i="12"/>
  <c r="H29" i="12" s="1"/>
  <c r="A30" i="12"/>
  <c r="H30" i="12" s="1"/>
  <c r="A31" i="12"/>
  <c r="H31" i="12" s="1"/>
  <c r="A32" i="12"/>
  <c r="H32" i="12" s="1"/>
  <c r="A33" i="12"/>
  <c r="H33" i="12" s="1"/>
  <c r="A34" i="12"/>
  <c r="H34" i="12" s="1"/>
  <c r="A35" i="12"/>
  <c r="H35" i="12" s="1"/>
  <c r="H36" i="12"/>
  <c r="H37" i="12"/>
  <c r="A5" i="12"/>
  <c r="H5" i="12" s="1"/>
  <c r="A6" i="17"/>
  <c r="A7" i="17"/>
  <c r="A8" i="17"/>
  <c r="A9" i="17"/>
  <c r="A10" i="17"/>
  <c r="A11" i="17"/>
  <c r="A12" i="17"/>
  <c r="A13" i="17"/>
  <c r="A14" i="17"/>
  <c r="A15" i="17"/>
  <c r="A16" i="17"/>
  <c r="A17" i="17"/>
  <c r="A18" i="17"/>
  <c r="A19" i="17"/>
  <c r="A20" i="17"/>
  <c r="A21" i="17"/>
  <c r="A22" i="17"/>
  <c r="A23" i="17"/>
  <c r="A24" i="17"/>
  <c r="A25" i="17"/>
  <c r="A26" i="17"/>
  <c r="A27" i="17"/>
  <c r="A28" i="17"/>
  <c r="A29" i="17"/>
  <c r="A30" i="17"/>
  <c r="A31" i="17"/>
  <c r="A32" i="17"/>
  <c r="A33" i="17"/>
  <c r="A34" i="17"/>
  <c r="A35" i="17"/>
  <c r="A36" i="17"/>
  <c r="A37" i="17"/>
  <c r="A38" i="17"/>
  <c r="A39" i="17" s="1"/>
  <c r="A40" i="17" s="1"/>
  <c r="A41" i="17" s="1"/>
  <c r="A42" i="17" s="1"/>
  <c r="A43" i="17" s="1"/>
  <c r="A44" i="17" s="1"/>
  <c r="A45" i="17" s="1"/>
  <c r="A46" i="17" s="1"/>
  <c r="A47" i="17" s="1"/>
  <c r="A48" i="17" s="1"/>
  <c r="A49" i="17" s="1"/>
  <c r="A50" i="17" s="1"/>
  <c r="A51" i="17" s="1"/>
  <c r="A52" i="17" s="1"/>
  <c r="A53" i="17" s="1"/>
  <c r="A54" i="17" s="1"/>
  <c r="A55" i="17" s="1"/>
  <c r="A56" i="17" s="1"/>
  <c r="A57" i="17" s="1"/>
  <c r="A58" i="17" s="1"/>
  <c r="A5" i="17"/>
  <c r="H6" i="17" s="1"/>
  <c r="F40" i="26"/>
  <c r="A41" i="26"/>
  <c r="A42" i="26" s="1"/>
  <c r="A43" i="26" s="1"/>
  <c r="A44" i="26" s="1"/>
  <c r="A45" i="26" s="1"/>
  <c r="A46" i="26" s="1"/>
  <c r="A47" i="26" s="1"/>
  <c r="A48" i="26" s="1"/>
  <c r="A49" i="26" s="1"/>
  <c r="A50" i="26" s="1"/>
  <c r="A51" i="26" s="1"/>
  <c r="A52" i="26" s="1"/>
  <c r="A53" i="26" s="1"/>
  <c r="A54" i="26" s="1"/>
  <c r="A55" i="26" s="1"/>
  <c r="A56" i="26" s="1"/>
  <c r="A57" i="26" s="1"/>
  <c r="A58" i="26" s="1"/>
  <c r="A59" i="26" s="1"/>
  <c r="A60" i="26" s="1"/>
  <c r="A61" i="26" s="1"/>
  <c r="A62" i="26" s="1"/>
  <c r="A63" i="26" s="1"/>
  <c r="A64" i="26" s="1"/>
  <c r="A65" i="26" s="1"/>
  <c r="A66" i="26" s="1"/>
  <c r="A67" i="26" s="1"/>
  <c r="A68" i="26" s="1"/>
  <c r="A69" i="26" s="1"/>
  <c r="A70" i="26" s="1"/>
  <c r="A71" i="26" s="1"/>
  <c r="A72" i="26" s="1"/>
  <c r="A73" i="26" s="1"/>
  <c r="A74" i="26" s="1"/>
  <c r="A75" i="26" s="1"/>
  <c r="A76" i="26" s="1"/>
  <c r="A77" i="26" s="1"/>
  <c r="A78" i="26" s="1"/>
  <c r="A79" i="26" s="1"/>
  <c r="A80" i="26" s="1"/>
  <c r="A81" i="26" s="1"/>
  <c r="A82" i="26" s="1"/>
  <c r="A83" i="26" s="1"/>
  <c r="A84" i="26" s="1"/>
  <c r="A85" i="26" s="1"/>
  <c r="A86" i="26" s="1"/>
  <c r="A87" i="26" s="1"/>
  <c r="A88" i="26" s="1"/>
  <c r="A89" i="26" s="1"/>
  <c r="A90" i="26" s="1"/>
  <c r="A91" i="26" s="1"/>
  <c r="A92" i="26" s="1"/>
  <c r="A93" i="26" s="1"/>
  <c r="A94" i="26" s="1"/>
  <c r="A95" i="26" s="1"/>
  <c r="A96" i="26" s="1"/>
  <c r="A97" i="26" s="1"/>
  <c r="A98" i="26" s="1"/>
  <c r="A99" i="26" s="1"/>
  <c r="A100" i="26" s="1"/>
  <c r="A101" i="26" s="1"/>
  <c r="A102" i="26" s="1"/>
  <c r="A103" i="26" s="1"/>
  <c r="A104" i="26" s="1"/>
  <c r="A105" i="26" s="1"/>
  <c r="A106" i="26" s="1"/>
  <c r="A107" i="26" s="1"/>
  <c r="A108" i="26" s="1"/>
  <c r="A109" i="26" s="1"/>
  <c r="A110" i="26" s="1"/>
  <c r="A111" i="26" s="1"/>
  <c r="A112" i="26" s="1"/>
  <c r="A113" i="26" s="1"/>
  <c r="A114" i="26" s="1"/>
  <c r="A115" i="26" s="1"/>
  <c r="A116" i="26" s="1"/>
  <c r="A117" i="26" s="1"/>
  <c r="A118" i="26" s="1"/>
  <c r="A119" i="26" s="1"/>
  <c r="A120" i="26" s="1"/>
  <c r="A121" i="26" s="1"/>
  <c r="A122" i="26" s="1"/>
  <c r="A123" i="26" s="1"/>
  <c r="A124" i="26" s="1"/>
  <c r="A125" i="26" s="1"/>
  <c r="A126" i="26" s="1"/>
  <c r="A127" i="26" s="1"/>
  <c r="A128" i="26" s="1"/>
  <c r="A129" i="26" s="1"/>
  <c r="A130" i="26" s="1"/>
  <c r="A131" i="26" s="1"/>
  <c r="A132" i="26" s="1"/>
  <c r="A133" i="26" s="1"/>
  <c r="A134" i="26" s="1"/>
  <c r="A135" i="26" s="1"/>
  <c r="A136" i="26" s="1"/>
  <c r="A137" i="26" s="1"/>
  <c r="A138" i="26" s="1"/>
  <c r="A139" i="26" s="1"/>
  <c r="A140" i="26" s="1"/>
  <c r="A141" i="26" s="1"/>
  <c r="A142" i="26" s="1"/>
  <c r="A143" i="26" s="1"/>
  <c r="A144" i="26" s="1"/>
  <c r="A145" i="26" s="1"/>
  <c r="A146" i="26" s="1"/>
  <c r="A147" i="26" s="1"/>
  <c r="A148" i="26" s="1"/>
  <c r="A149" i="26" s="1"/>
  <c r="A150" i="26" s="1"/>
  <c r="A151" i="26" s="1"/>
  <c r="A152" i="26" s="1"/>
  <c r="A153" i="26" s="1"/>
  <c r="A154" i="26" s="1"/>
  <c r="A155" i="26" s="1"/>
  <c r="A156" i="26" s="1"/>
  <c r="A157" i="26" s="1"/>
  <c r="A158" i="26" s="1"/>
  <c r="A159" i="26" s="1"/>
  <c r="A160" i="26" s="1"/>
  <c r="A161" i="26" s="1"/>
  <c r="A162" i="26" s="1"/>
  <c r="A163" i="26" s="1"/>
  <c r="A164" i="26" s="1"/>
  <c r="A165" i="26" s="1"/>
  <c r="A166" i="26" s="1"/>
  <c r="A167" i="26" s="1"/>
  <c r="A168" i="26" s="1"/>
  <c r="A169" i="26" s="1"/>
  <c r="A170" i="26" s="1"/>
  <c r="A171" i="26" s="1"/>
  <c r="A172" i="26" s="1"/>
  <c r="A173" i="26" s="1"/>
  <c r="A174" i="26" s="1"/>
  <c r="A175" i="26" s="1"/>
  <c r="A176" i="26" s="1"/>
  <c r="A177" i="26" s="1"/>
  <c r="A178" i="26" s="1"/>
  <c r="A179" i="26" s="1"/>
  <c r="A180" i="26" s="1"/>
  <c r="A181" i="26" s="1"/>
  <c r="A182" i="26" s="1"/>
  <c r="A183" i="26" s="1"/>
  <c r="A184" i="26" s="1"/>
  <c r="A185" i="26" s="1"/>
  <c r="A186" i="26" s="1"/>
  <c r="A187" i="26" s="1"/>
  <c r="A188" i="26" s="1"/>
  <c r="A189" i="26" s="1"/>
  <c r="A190" i="26" s="1"/>
  <c r="A191" i="26" s="1"/>
  <c r="A192" i="26" s="1"/>
  <c r="A193" i="26" s="1"/>
  <c r="A194" i="26" s="1"/>
  <c r="A195" i="26" s="1"/>
  <c r="A196" i="26" s="1"/>
  <c r="A197" i="26" s="1"/>
  <c r="A198" i="26" s="1"/>
  <c r="A199" i="26" s="1"/>
  <c r="A200" i="26" s="1"/>
  <c r="A201" i="26" s="1"/>
  <c r="A202" i="26" s="1"/>
  <c r="A203" i="26" s="1"/>
  <c r="A204" i="26" s="1"/>
  <c r="A205" i="26" s="1"/>
  <c r="A206" i="26" s="1"/>
  <c r="A207" i="26" s="1"/>
  <c r="A208" i="26" s="1"/>
  <c r="A209" i="26" s="1"/>
  <c r="A210" i="26" s="1"/>
  <c r="A211" i="26" s="1"/>
  <c r="A212" i="26" s="1"/>
  <c r="A213" i="26" s="1"/>
  <c r="A214" i="26" s="1"/>
  <c r="A215" i="26" s="1"/>
  <c r="A216" i="26" s="1"/>
  <c r="A217" i="26" s="1"/>
  <c r="A218" i="26" s="1"/>
  <c r="A219" i="26" s="1"/>
  <c r="A220" i="26" s="1"/>
  <c r="A221" i="26" s="1"/>
  <c r="A222" i="26" s="1"/>
  <c r="A223" i="26" s="1"/>
  <c r="A224" i="26" s="1"/>
  <c r="A225" i="26" s="1"/>
  <c r="A226" i="26" s="1"/>
  <c r="A227" i="26" s="1"/>
  <c r="A228" i="26" s="1"/>
  <c r="A229" i="26" s="1"/>
  <c r="A230" i="26" s="1"/>
  <c r="A231" i="26" s="1"/>
  <c r="A232" i="26" s="1"/>
  <c r="A233" i="26" s="1"/>
  <c r="A234" i="26" s="1"/>
  <c r="A235" i="26" s="1"/>
  <c r="A236" i="26" s="1"/>
  <c r="A237" i="26" s="1"/>
  <c r="A238" i="26" s="1"/>
  <c r="A239" i="26" s="1"/>
  <c r="A240" i="26" s="1"/>
  <c r="A241" i="26" s="1"/>
  <c r="A242" i="26" s="1"/>
  <c r="A243" i="26" s="1"/>
  <c r="A244" i="26" s="1"/>
  <c r="A245" i="26" s="1"/>
  <c r="A246" i="26" s="1"/>
  <c r="A247" i="26" s="1"/>
  <c r="A248" i="26" s="1"/>
  <c r="A249" i="26" s="1"/>
  <c r="A250" i="26" s="1"/>
  <c r="A39" i="26"/>
  <c r="A37" i="13"/>
  <c r="H37" i="13" s="1"/>
  <c r="A8" i="13"/>
  <c r="H8" i="13" s="1"/>
  <c r="A5" i="13"/>
  <c r="H5" i="13" s="1"/>
  <c r="F6" i="26"/>
  <c r="F7" i="26" s="1"/>
  <c r="F8" i="26" s="1"/>
  <c r="F9" i="26" s="1"/>
  <c r="F10" i="26" s="1"/>
  <c r="F11" i="26" s="1"/>
  <c r="F12" i="26" s="1"/>
  <c r="F13" i="26" s="1"/>
  <c r="F14" i="26" s="1"/>
  <c r="F15" i="26" s="1"/>
  <c r="F16" i="26" s="1"/>
  <c r="F17" i="26" s="1"/>
  <c r="F18" i="26" s="1"/>
  <c r="F19" i="26" s="1"/>
  <c r="F20" i="26" s="1"/>
  <c r="F21" i="26" s="1"/>
  <c r="F22" i="26" s="1"/>
  <c r="F23" i="26" s="1"/>
  <c r="F24" i="26" s="1"/>
  <c r="F25" i="26" s="1"/>
  <c r="F26" i="26" s="1"/>
  <c r="F27" i="26" s="1"/>
  <c r="F28" i="26" s="1"/>
  <c r="F29" i="26" s="1"/>
  <c r="F30" i="26" s="1"/>
  <c r="F31" i="26" s="1"/>
  <c r="F32" i="26" s="1"/>
  <c r="F33" i="26" s="1"/>
  <c r="F34" i="26" s="1"/>
  <c r="F35" i="26" s="1"/>
  <c r="F36" i="26" s="1"/>
  <c r="F37" i="26" s="1"/>
  <c r="F38" i="26" s="1"/>
  <c r="L9" i="26"/>
  <c r="Q9" i="26" s="1"/>
  <c r="Q8" i="26"/>
  <c r="A6" i="26"/>
  <c r="A7" i="26" s="1"/>
  <c r="A8" i="26" s="1"/>
  <c r="I5" i="26"/>
  <c r="A1" i="26"/>
  <c r="A78" i="25"/>
  <c r="H78" i="25" s="1"/>
  <c r="A70" i="25"/>
  <c r="H70" i="25" s="1"/>
  <c r="A50" i="25"/>
  <c r="A51" i="25" s="1"/>
  <c r="H51" i="25" s="1"/>
  <c r="H49" i="25"/>
  <c r="A49" i="25"/>
  <c r="H47" i="25"/>
  <c r="A47" i="25"/>
  <c r="A23" i="25"/>
  <c r="A24" i="25" s="1"/>
  <c r="A16" i="25"/>
  <c r="H16" i="25" s="1"/>
  <c r="P8" i="25"/>
  <c r="K9" i="25"/>
  <c r="P9" i="25" s="1"/>
  <c r="A7" i="25"/>
  <c r="A8" i="25" s="1"/>
  <c r="H6" i="25"/>
  <c r="A6" i="25"/>
  <c r="H5" i="25"/>
  <c r="A1" i="25"/>
  <c r="O9" i="22"/>
  <c r="T9" i="22" s="1"/>
  <c r="A6" i="22"/>
  <c r="H6" i="22" s="1"/>
  <c r="H5" i="22"/>
  <c r="B1" i="22"/>
  <c r="B1" i="19"/>
  <c r="B1" i="20"/>
  <c r="B1" i="21"/>
  <c r="O8" i="21"/>
  <c r="T8" i="21" s="1"/>
  <c r="O9" i="21"/>
  <c r="T9" i="21" s="1"/>
  <c r="A6" i="21"/>
  <c r="H6" i="21" s="1"/>
  <c r="H5" i="21"/>
  <c r="O8" i="20"/>
  <c r="T8" i="20" s="1"/>
  <c r="O9" i="20"/>
  <c r="T9" i="20" s="1"/>
  <c r="A6" i="20"/>
  <c r="A7" i="20" s="1"/>
  <c r="A8" i="20" s="1"/>
  <c r="H5" i="20"/>
  <c r="O8" i="19"/>
  <c r="T8" i="19" s="1"/>
  <c r="O9" i="19"/>
  <c r="T9" i="19" s="1"/>
  <c r="A6" i="19"/>
  <c r="H5" i="19"/>
  <c r="A6" i="5"/>
  <c r="A7" i="5" s="1"/>
  <c r="H5" i="5"/>
  <c r="B1" i="16"/>
  <c r="B1" i="14"/>
  <c r="B1" i="15"/>
  <c r="B1" i="11"/>
  <c r="B1" i="18"/>
  <c r="B1" i="13"/>
  <c r="B1" i="17"/>
  <c r="B1" i="12"/>
  <c r="B1" i="5"/>
  <c r="O9" i="16"/>
  <c r="T9" i="16" s="1"/>
  <c r="A6" i="16"/>
  <c r="H5" i="16"/>
  <c r="O9" i="14"/>
  <c r="T9" i="14" s="1"/>
  <c r="A6" i="14"/>
  <c r="H5" i="14"/>
  <c r="O9" i="15"/>
  <c r="T9" i="15" s="1"/>
  <c r="A6" i="15"/>
  <c r="H6" i="15" s="1"/>
  <c r="H5" i="15"/>
  <c r="A6" i="11"/>
  <c r="A7" i="11" s="1"/>
  <c r="H5" i="11"/>
  <c r="M9" i="18"/>
  <c r="R9" i="18" s="1"/>
  <c r="R8" i="18"/>
  <c r="H6" i="18"/>
  <c r="A7" i="16" l="1"/>
  <c r="H6" i="16"/>
  <c r="A7" i="14"/>
  <c r="H6" i="14"/>
  <c r="A7" i="19"/>
  <c r="H6" i="19"/>
  <c r="A44" i="18"/>
  <c r="A45" i="18" s="1"/>
  <c r="A46" i="18" s="1"/>
  <c r="A47" i="18" s="1"/>
  <c r="A48" i="18" s="1"/>
  <c r="A49" i="18" s="1"/>
  <c r="A50" i="18" s="1"/>
  <c r="A51" i="18" s="1"/>
  <c r="A52" i="18" s="1"/>
  <c r="A53" i="18" s="1"/>
  <c r="A54" i="18" s="1"/>
  <c r="A62" i="18" s="1"/>
  <c r="A63" i="18" s="1"/>
  <c r="A64" i="18" s="1"/>
  <c r="A65" i="18" s="1"/>
  <c r="A66" i="18" s="1"/>
  <c r="A67" i="18" s="1"/>
  <c r="A68" i="18" s="1"/>
  <c r="A69" i="18" s="1"/>
  <c r="A70" i="18" s="1"/>
  <c r="A71" i="18" s="1"/>
  <c r="A74" i="18" s="1"/>
  <c r="A75" i="18" s="1"/>
  <c r="A76" i="18" s="1"/>
  <c r="A78" i="18" s="1"/>
  <c r="A79" i="18" s="1"/>
  <c r="A80" i="18" s="1"/>
  <c r="A82" i="18" s="1"/>
  <c r="A83" i="18" s="1"/>
  <c r="A84" i="18" s="1"/>
  <c r="A86" i="18" s="1"/>
  <c r="A87" i="18" s="1"/>
  <c r="A88" i="18" s="1"/>
  <c r="A89" i="18" s="1"/>
  <c r="A91" i="18" s="1"/>
  <c r="A92" i="18" s="1"/>
  <c r="A93" i="18" s="1"/>
  <c r="A8" i="16"/>
  <c r="H7" i="16"/>
  <c r="F41" i="26"/>
  <c r="F42" i="26"/>
  <c r="A39" i="13" s="1"/>
  <c r="H39" i="13" s="1"/>
  <c r="A38" i="12"/>
  <c r="H38" i="12" s="1"/>
  <c r="A8" i="27"/>
  <c r="I7" i="27"/>
  <c r="I6" i="27"/>
  <c r="H5" i="17"/>
  <c r="A25" i="13"/>
  <c r="H25" i="13" s="1"/>
  <c r="A6" i="13"/>
  <c r="H6" i="13" s="1"/>
  <c r="I6" i="26"/>
  <c r="A33" i="13"/>
  <c r="H33" i="13" s="1"/>
  <c r="A17" i="13"/>
  <c r="H17" i="13" s="1"/>
  <c r="A7" i="13"/>
  <c r="H7" i="13" s="1"/>
  <c r="A31" i="13"/>
  <c r="H31" i="13" s="1"/>
  <c r="A13" i="13"/>
  <c r="H13" i="13" s="1"/>
  <c r="A38" i="13"/>
  <c r="H38" i="13" s="1"/>
  <c r="A30" i="13"/>
  <c r="H30" i="13" s="1"/>
  <c r="A22" i="13"/>
  <c r="H22" i="13" s="1"/>
  <c r="H14" i="13"/>
  <c r="A32" i="13"/>
  <c r="H32" i="13" s="1"/>
  <c r="A23" i="13"/>
  <c r="H23" i="13" s="1"/>
  <c r="A15" i="13"/>
  <c r="H15" i="13" s="1"/>
  <c r="A12" i="13"/>
  <c r="H12" i="13" s="1"/>
  <c r="A29" i="13"/>
  <c r="H29" i="13" s="1"/>
  <c r="A21" i="13"/>
  <c r="H21" i="13" s="1"/>
  <c r="A24" i="13"/>
  <c r="H24" i="13" s="1"/>
  <c r="A36" i="13"/>
  <c r="H36" i="13" s="1"/>
  <c r="A28" i="13"/>
  <c r="H28" i="13" s="1"/>
  <c r="A20" i="13"/>
  <c r="H20" i="13" s="1"/>
  <c r="A10" i="13"/>
  <c r="H10" i="13" s="1"/>
  <c r="A35" i="13"/>
  <c r="H35" i="13" s="1"/>
  <c r="A27" i="13"/>
  <c r="H27" i="13" s="1"/>
  <c r="A19" i="13"/>
  <c r="H19" i="13" s="1"/>
  <c r="A16" i="13"/>
  <c r="H16" i="13" s="1"/>
  <c r="A11" i="13"/>
  <c r="H11" i="13" s="1"/>
  <c r="A9" i="13"/>
  <c r="H9" i="13" s="1"/>
  <c r="A34" i="13"/>
  <c r="H34" i="13" s="1"/>
  <c r="A26" i="13"/>
  <c r="H26" i="13" s="1"/>
  <c r="A18" i="13"/>
  <c r="H18" i="13" s="1"/>
  <c r="I8" i="26"/>
  <c r="A9" i="26"/>
  <c r="I7" i="26"/>
  <c r="H50" i="25"/>
  <c r="A25" i="25"/>
  <c r="H24" i="25"/>
  <c r="H23" i="25"/>
  <c r="H8" i="25"/>
  <c r="A9" i="25"/>
  <c r="H7" i="25"/>
  <c r="H6" i="20"/>
  <c r="A7" i="22"/>
  <c r="A7" i="21"/>
  <c r="H7" i="21" s="1"/>
  <c r="A9" i="20"/>
  <c r="H8" i="20"/>
  <c r="H7" i="20"/>
  <c r="A8" i="19"/>
  <c r="H7" i="19"/>
  <c r="H6" i="5"/>
  <c r="A8" i="5"/>
  <c r="A9" i="5" s="1"/>
  <c r="A10" i="5" s="1"/>
  <c r="A11" i="5" s="1"/>
  <c r="A12" i="5" s="1"/>
  <c r="H7" i="5"/>
  <c r="H8" i="16"/>
  <c r="A9" i="16"/>
  <c r="A7" i="15"/>
  <c r="H6" i="11"/>
  <c r="H7" i="11"/>
  <c r="A8" i="11"/>
  <c r="H9" i="18"/>
  <c r="H7" i="18"/>
  <c r="H7" i="17"/>
  <c r="O9" i="17"/>
  <c r="T9" i="17" s="1"/>
  <c r="T8" i="17"/>
  <c r="O9" i="12"/>
  <c r="T9" i="12" s="1"/>
  <c r="T8" i="12"/>
  <c r="A8" i="14" l="1"/>
  <c r="H7" i="14"/>
  <c r="F43" i="26"/>
  <c r="A39" i="12"/>
  <c r="H39" i="12" s="1"/>
  <c r="I8" i="27"/>
  <c r="A9" i="27"/>
  <c r="H8" i="18"/>
  <c r="I9" i="26"/>
  <c r="A10" i="26"/>
  <c r="H25" i="25"/>
  <c r="A26" i="25"/>
  <c r="H26" i="25" s="1"/>
  <c r="A10" i="25"/>
  <c r="H9" i="25"/>
  <c r="H7" i="22"/>
  <c r="A8" i="22"/>
  <c r="A8" i="21"/>
  <c r="H8" i="21" s="1"/>
  <c r="H9" i="20"/>
  <c r="A10" i="20"/>
  <c r="A9" i="19"/>
  <c r="H8" i="19"/>
  <c r="H8" i="5"/>
  <c r="H9" i="5"/>
  <c r="H11" i="5"/>
  <c r="H10" i="5"/>
  <c r="H12" i="5"/>
  <c r="A13" i="5"/>
  <c r="A10" i="16"/>
  <c r="H9" i="16"/>
  <c r="A8" i="15"/>
  <c r="H7" i="15"/>
  <c r="H8" i="11"/>
  <c r="A9" i="11"/>
  <c r="H10" i="18"/>
  <c r="H8" i="17"/>
  <c r="H8" i="14" l="1"/>
  <c r="A9" i="14"/>
  <c r="F44" i="26"/>
  <c r="A40" i="12"/>
  <c r="H40" i="12" s="1"/>
  <c r="A40" i="13"/>
  <c r="H40" i="13" s="1"/>
  <c r="A10" i="27"/>
  <c r="I9" i="27"/>
  <c r="A11" i="26"/>
  <c r="I10" i="26"/>
  <c r="A11" i="25"/>
  <c r="H10" i="25"/>
  <c r="A9" i="22"/>
  <c r="H8" i="22"/>
  <c r="A9" i="21"/>
  <c r="A10" i="21" s="1"/>
  <c r="A11" i="20"/>
  <c r="H10" i="20"/>
  <c r="A10" i="19"/>
  <c r="H9" i="19"/>
  <c r="H13" i="5"/>
  <c r="A14" i="5"/>
  <c r="A15" i="5" s="1"/>
  <c r="A11" i="16"/>
  <c r="H10" i="16"/>
  <c r="A9" i="15"/>
  <c r="H8" i="15"/>
  <c r="H9" i="11"/>
  <c r="A10" i="11"/>
  <c r="A11" i="11" s="1"/>
  <c r="A12" i="11" s="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H11" i="18"/>
  <c r="H9" i="17"/>
  <c r="A10" i="14" l="1"/>
  <c r="H9" i="14"/>
  <c r="A54" i="11"/>
  <c r="H53" i="11"/>
  <c r="F45" i="26"/>
  <c r="A41" i="13"/>
  <c r="H41" i="13" s="1"/>
  <c r="A11" i="27"/>
  <c r="I10" i="27"/>
  <c r="A12" i="26"/>
  <c r="I11" i="26"/>
  <c r="A12" i="25"/>
  <c r="H11" i="25"/>
  <c r="H9" i="21"/>
  <c r="H9" i="22"/>
  <c r="A10" i="22"/>
  <c r="A11" i="21"/>
  <c r="H10" i="21"/>
  <c r="A12" i="20"/>
  <c r="H11" i="20"/>
  <c r="A11" i="19"/>
  <c r="H10" i="19"/>
  <c r="H16" i="5"/>
  <c r="H14" i="5"/>
  <c r="A12" i="16"/>
  <c r="H11" i="16"/>
  <c r="H9" i="15"/>
  <c r="A10" i="15"/>
  <c r="H10" i="11"/>
  <c r="H12" i="18"/>
  <c r="H10" i="17"/>
  <c r="H10" i="14" l="1"/>
  <c r="A11" i="14"/>
  <c r="A55" i="11"/>
  <c r="H55" i="11" s="1"/>
  <c r="H54" i="11"/>
  <c r="F46" i="26"/>
  <c r="A42" i="13"/>
  <c r="H42" i="13" s="1"/>
  <c r="I11" i="27"/>
  <c r="A12" i="27"/>
  <c r="I12" i="26"/>
  <c r="A13" i="26"/>
  <c r="A13" i="25"/>
  <c r="H12" i="25"/>
  <c r="A11" i="22"/>
  <c r="H10" i="22"/>
  <c r="A12" i="21"/>
  <c r="H11" i="21"/>
  <c r="H12" i="20"/>
  <c r="A13" i="20"/>
  <c r="A12" i="19"/>
  <c r="H11" i="19"/>
  <c r="A17" i="5"/>
  <c r="H15" i="5"/>
  <c r="A13" i="16"/>
  <c r="H12" i="16"/>
  <c r="A11" i="15"/>
  <c r="H10" i="15"/>
  <c r="H11" i="11"/>
  <c r="H13" i="18"/>
  <c r="H11" i="17"/>
  <c r="H11" i="14" l="1"/>
  <c r="A12" i="14"/>
  <c r="F47" i="26"/>
  <c r="A43" i="13"/>
  <c r="H43" i="13" s="1"/>
  <c r="A13" i="27"/>
  <c r="I12" i="27"/>
  <c r="I13" i="26"/>
  <c r="A14" i="26"/>
  <c r="A14" i="25"/>
  <c r="H13" i="25"/>
  <c r="H11" i="22"/>
  <c r="A12" i="22"/>
  <c r="H12" i="21"/>
  <c r="A13" i="21"/>
  <c r="A14" i="20"/>
  <c r="H13" i="20"/>
  <c r="H12" i="19"/>
  <c r="A13" i="19"/>
  <c r="H17" i="5"/>
  <c r="A18" i="5"/>
  <c r="A14" i="16"/>
  <c r="H13" i="16"/>
  <c r="A12" i="15"/>
  <c r="H11" i="15"/>
  <c r="H12" i="11"/>
  <c r="H14" i="18"/>
  <c r="H12" i="17"/>
  <c r="A13" i="14" l="1"/>
  <c r="H12" i="14"/>
  <c r="F48" i="26"/>
  <c r="A44" i="13"/>
  <c r="H44" i="13" s="1"/>
  <c r="A14" i="27"/>
  <c r="I13" i="27"/>
  <c r="A15" i="26"/>
  <c r="I14" i="26"/>
  <c r="H14" i="25"/>
  <c r="A15" i="25"/>
  <c r="A13" i="22"/>
  <c r="H12" i="22"/>
  <c r="H13" i="21"/>
  <c r="A14" i="21"/>
  <c r="A15" i="20"/>
  <c r="H14" i="20"/>
  <c r="A14" i="19"/>
  <c r="H13" i="19"/>
  <c r="H18" i="5"/>
  <c r="A19" i="5"/>
  <c r="A15" i="16"/>
  <c r="H14" i="16"/>
  <c r="H12" i="15"/>
  <c r="A13" i="15"/>
  <c r="H13" i="11"/>
  <c r="H15" i="18"/>
  <c r="H13" i="17"/>
  <c r="A14" i="14" l="1"/>
  <c r="H13" i="14"/>
  <c r="F49" i="26"/>
  <c r="A41" i="12"/>
  <c r="H41" i="12" s="1"/>
  <c r="A45" i="13"/>
  <c r="H45" i="13" s="1"/>
  <c r="A15" i="27"/>
  <c r="I14" i="27"/>
  <c r="A16" i="26"/>
  <c r="I15" i="26"/>
  <c r="A17" i="25"/>
  <c r="H15" i="25"/>
  <c r="H13" i="22"/>
  <c r="A14" i="22"/>
  <c r="A15" i="21"/>
  <c r="H14" i="21"/>
  <c r="A16" i="20"/>
  <c r="H15" i="20"/>
  <c r="H14" i="19"/>
  <c r="A15" i="19"/>
  <c r="A17" i="19" s="1"/>
  <c r="A18" i="19" s="1"/>
  <c r="A19" i="19" s="1"/>
  <c r="A20" i="19" s="1"/>
  <c r="A21" i="19" s="1"/>
  <c r="A23" i="19" s="1"/>
  <c r="A24" i="19" s="1"/>
  <c r="A25" i="19" s="1"/>
  <c r="A26" i="19" s="1"/>
  <c r="A27" i="19" s="1"/>
  <c r="A28" i="19" s="1"/>
  <c r="A29" i="19" s="1"/>
  <c r="A30" i="19" s="1"/>
  <c r="A31" i="19" s="1"/>
  <c r="A32" i="19" s="1"/>
  <c r="A33" i="19" s="1"/>
  <c r="A34" i="19" s="1"/>
  <c r="A35" i="19" s="1"/>
  <c r="A36" i="19" s="1"/>
  <c r="A37" i="19" s="1"/>
  <c r="A38" i="19" s="1"/>
  <c r="A39" i="19" s="1"/>
  <c r="A40" i="19" s="1"/>
  <c r="A41" i="19" s="1"/>
  <c r="A44" i="19" s="1"/>
  <c r="A45" i="19" s="1"/>
  <c r="A46" i="19" s="1"/>
  <c r="A47" i="19" s="1"/>
  <c r="A48" i="19" s="1"/>
  <c r="A49" i="19" s="1"/>
  <c r="A50" i="19" s="1"/>
  <c r="A51" i="19" s="1"/>
  <c r="A52" i="19" s="1"/>
  <c r="A53" i="19" s="1"/>
  <c r="A54" i="19" s="1"/>
  <c r="A55" i="19" s="1"/>
  <c r="A56" i="19" s="1"/>
  <c r="A57" i="19" s="1"/>
  <c r="A58" i="19" s="1"/>
  <c r="A59" i="19" s="1"/>
  <c r="A60" i="19" s="1"/>
  <c r="A62" i="19" s="1"/>
  <c r="A63" i="19" s="1"/>
  <c r="A64" i="19" s="1"/>
  <c r="A65" i="19" s="1"/>
  <c r="A66" i="19" s="1"/>
  <c r="A67" i="19" s="1"/>
  <c r="A68" i="19" s="1"/>
  <c r="A69" i="19" s="1"/>
  <c r="A70" i="19" s="1"/>
  <c r="A71" i="19" s="1"/>
  <c r="A72" i="19" s="1"/>
  <c r="A73" i="19" s="1"/>
  <c r="A74" i="19" s="1"/>
  <c r="A75" i="19" s="1"/>
  <c r="A76" i="19" s="1"/>
  <c r="A77" i="19" s="1"/>
  <c r="A20" i="5"/>
  <c r="H19" i="5"/>
  <c r="H15" i="16"/>
  <c r="H13" i="15"/>
  <c r="A14" i="15"/>
  <c r="H14" i="11"/>
  <c r="H16" i="18"/>
  <c r="H14" i="17"/>
  <c r="H14" i="14" l="1"/>
  <c r="A15" i="14"/>
  <c r="H15" i="14" s="1"/>
  <c r="F50" i="26"/>
  <c r="A42" i="12"/>
  <c r="H42" i="12" s="1"/>
  <c r="A46" i="13"/>
  <c r="H46" i="13" s="1"/>
  <c r="I15" i="27"/>
  <c r="A16" i="27"/>
  <c r="I16" i="26"/>
  <c r="A17" i="26"/>
  <c r="A18" i="25"/>
  <c r="H17" i="25"/>
  <c r="A15" i="22"/>
  <c r="H14" i="22"/>
  <c r="H15" i="21"/>
  <c r="H16" i="20"/>
  <c r="A17" i="20"/>
  <c r="H15" i="19"/>
  <c r="A21" i="5"/>
  <c r="H20" i="5"/>
  <c r="A15" i="15"/>
  <c r="H14" i="15"/>
  <c r="H15" i="11"/>
  <c r="H17" i="18"/>
  <c r="H15" i="17"/>
  <c r="O9" i="13"/>
  <c r="T9" i="13" s="1"/>
  <c r="O9" i="11"/>
  <c r="T9" i="11" s="1"/>
  <c r="T8" i="13"/>
  <c r="F51" i="26" l="1"/>
  <c r="A43" i="12"/>
  <c r="H43" i="12" s="1"/>
  <c r="A47" i="13"/>
  <c r="H47" i="13" s="1"/>
  <c r="A17" i="27"/>
  <c r="I16" i="27"/>
  <c r="I17" i="26"/>
  <c r="A18" i="26"/>
  <c r="H18" i="25"/>
  <c r="A19" i="25"/>
  <c r="H15" i="22"/>
  <c r="H16" i="21"/>
  <c r="A18" i="20"/>
  <c r="H17" i="20"/>
  <c r="H21" i="5"/>
  <c r="H16" i="16"/>
  <c r="A17" i="16"/>
  <c r="H16" i="14"/>
  <c r="A17" i="14"/>
  <c r="H15" i="15"/>
  <c r="H16" i="11"/>
  <c r="H18" i="18"/>
  <c r="H16" i="17"/>
  <c r="O9" i="5"/>
  <c r="T9" i="5" s="1"/>
  <c r="O8" i="5"/>
  <c r="T8" i="5" s="1"/>
  <c r="F52" i="26" l="1"/>
  <c r="A44" i="12"/>
  <c r="H44" i="12" s="1"/>
  <c r="A48" i="13"/>
  <c r="H48" i="13" s="1"/>
  <c r="A18" i="27"/>
  <c r="I17" i="27"/>
  <c r="A19" i="26"/>
  <c r="I18" i="26"/>
  <c r="A20" i="25"/>
  <c r="H19" i="25"/>
  <c r="A17" i="21"/>
  <c r="H17" i="21" s="1"/>
  <c r="A19" i="20"/>
  <c r="H18" i="20"/>
  <c r="H16" i="19"/>
  <c r="A18" i="16"/>
  <c r="H17" i="16"/>
  <c r="H17" i="14"/>
  <c r="A18" i="14"/>
  <c r="H17" i="11"/>
  <c r="H19" i="18"/>
  <c r="H17" i="17"/>
  <c r="F53" i="26" l="1"/>
  <c r="A45" i="12"/>
  <c r="H45" i="12" s="1"/>
  <c r="A49" i="13"/>
  <c r="H49" i="13" s="1"/>
  <c r="A19" i="27"/>
  <c r="I18" i="27"/>
  <c r="A20" i="26"/>
  <c r="I19" i="26"/>
  <c r="A21" i="25"/>
  <c r="H20" i="25"/>
  <c r="H16" i="22"/>
  <c r="A17" i="22"/>
  <c r="A18" i="21"/>
  <c r="H18" i="21" s="1"/>
  <c r="A20" i="20"/>
  <c r="H19" i="20"/>
  <c r="H17" i="19"/>
  <c r="A19" i="16"/>
  <c r="H18" i="16"/>
  <c r="H18" i="14"/>
  <c r="A19" i="14"/>
  <c r="A17" i="15"/>
  <c r="H16" i="15"/>
  <c r="H18" i="11"/>
  <c r="H20" i="18"/>
  <c r="H18" i="17"/>
  <c r="F54" i="26" l="1"/>
  <c r="A46" i="12"/>
  <c r="H46" i="12" s="1"/>
  <c r="A50" i="13"/>
  <c r="H50" i="13" s="1"/>
  <c r="I19" i="27"/>
  <c r="A20" i="27"/>
  <c r="I20" i="26"/>
  <c r="A21" i="26"/>
  <c r="A22" i="25"/>
  <c r="H21" i="25"/>
  <c r="A18" i="22"/>
  <c r="H17" i="22"/>
  <c r="A19" i="21"/>
  <c r="H19" i="21" s="1"/>
  <c r="H20" i="20"/>
  <c r="A21" i="20"/>
  <c r="H21" i="20" s="1"/>
  <c r="H18" i="19"/>
  <c r="A20" i="16"/>
  <c r="H19" i="16"/>
  <c r="A20" i="14"/>
  <c r="H19" i="14"/>
  <c r="A18" i="15"/>
  <c r="H17" i="15"/>
  <c r="H19" i="11"/>
  <c r="H21" i="18"/>
  <c r="H19" i="17"/>
  <c r="F55" i="26" l="1"/>
  <c r="A47" i="12"/>
  <c r="H47" i="12" s="1"/>
  <c r="A51" i="13"/>
  <c r="H51" i="13" s="1"/>
  <c r="A21" i="27"/>
  <c r="I20" i="27"/>
  <c r="I21" i="26"/>
  <c r="A22" i="26"/>
  <c r="H22" i="25"/>
  <c r="A27" i="25"/>
  <c r="H18" i="22"/>
  <c r="A19" i="22"/>
  <c r="A20" i="21"/>
  <c r="H20" i="21" s="1"/>
  <c r="A22" i="20"/>
  <c r="H19" i="19"/>
  <c r="A21" i="16"/>
  <c r="H20" i="16"/>
  <c r="H20" i="14"/>
  <c r="A21" i="14"/>
  <c r="A19" i="15"/>
  <c r="H18" i="15"/>
  <c r="H20" i="11"/>
  <c r="H22" i="18"/>
  <c r="H20" i="17"/>
  <c r="F56" i="26" l="1"/>
  <c r="A48" i="12"/>
  <c r="H48" i="12" s="1"/>
  <c r="A52" i="13"/>
  <c r="H52" i="13" s="1"/>
  <c r="A22" i="27"/>
  <c r="I21" i="27"/>
  <c r="A23" i="26"/>
  <c r="I22" i="26"/>
  <c r="A28" i="25"/>
  <c r="H27" i="25"/>
  <c r="A20" i="22"/>
  <c r="H19" i="22"/>
  <c r="A21" i="21"/>
  <c r="H21" i="21" s="1"/>
  <c r="A23" i="20"/>
  <c r="H23" i="20" s="1"/>
  <c r="H22" i="20"/>
  <c r="H20" i="19"/>
  <c r="A23" i="5"/>
  <c r="H22" i="5"/>
  <c r="H21" i="16"/>
  <c r="H21" i="14"/>
  <c r="H19" i="15"/>
  <c r="A20" i="15"/>
  <c r="H21" i="11"/>
  <c r="H23" i="18"/>
  <c r="H21" i="17"/>
  <c r="F57" i="26" l="1"/>
  <c r="A49" i="12"/>
  <c r="H49" i="12" s="1"/>
  <c r="A53" i="13"/>
  <c r="H53" i="13" s="1"/>
  <c r="A23" i="27"/>
  <c r="I22" i="27"/>
  <c r="A24" i="26"/>
  <c r="I23" i="26"/>
  <c r="H21" i="19"/>
  <c r="H28" i="25"/>
  <c r="A29" i="25"/>
  <c r="H20" i="22"/>
  <c r="A21" i="22"/>
  <c r="A24" i="20"/>
  <c r="H24" i="20" s="1"/>
  <c r="A24" i="5"/>
  <c r="H23" i="5"/>
  <c r="A21" i="15"/>
  <c r="H20" i="15"/>
  <c r="H22" i="11"/>
  <c r="H24" i="18"/>
  <c r="H22" i="17"/>
  <c r="F58" i="26" l="1"/>
  <c r="A50" i="12"/>
  <c r="H50" i="12" s="1"/>
  <c r="A54" i="13"/>
  <c r="H54" i="13" s="1"/>
  <c r="I23" i="27"/>
  <c r="A24" i="27"/>
  <c r="I24" i="26"/>
  <c r="A25" i="26"/>
  <c r="A30" i="25"/>
  <c r="H29" i="25"/>
  <c r="H21" i="22"/>
  <c r="A25" i="20"/>
  <c r="H25" i="20" s="1"/>
  <c r="A25" i="5"/>
  <c r="A26" i="5" s="1"/>
  <c r="A27" i="5" s="1"/>
  <c r="A28" i="5" s="1"/>
  <c r="A29" i="5" s="1"/>
  <c r="A30" i="5" s="1"/>
  <c r="A31" i="5" s="1"/>
  <c r="H24" i="5"/>
  <c r="H21" i="15"/>
  <c r="H23" i="11"/>
  <c r="H25" i="18"/>
  <c r="H23" i="17"/>
  <c r="F59" i="26" l="1"/>
  <c r="A51" i="12"/>
  <c r="H51" i="12" s="1"/>
  <c r="A55" i="13"/>
  <c r="H55" i="13" s="1"/>
  <c r="A25" i="27"/>
  <c r="I24" i="27"/>
  <c r="I25" i="26"/>
  <c r="A26" i="26"/>
  <c r="A31" i="25"/>
  <c r="H30" i="25"/>
  <c r="A26" i="20"/>
  <c r="H26" i="20" s="1"/>
  <c r="H25" i="5"/>
  <c r="H24" i="11"/>
  <c r="H26" i="18"/>
  <c r="H24" i="17"/>
  <c r="F60" i="26" l="1"/>
  <c r="A26" i="27"/>
  <c r="I25" i="27"/>
  <c r="A27" i="26"/>
  <c r="I26" i="26"/>
  <c r="A32" i="25"/>
  <c r="H31" i="25"/>
  <c r="A27" i="20"/>
  <c r="H27" i="20" s="1"/>
  <c r="H26" i="5"/>
  <c r="H25" i="11"/>
  <c r="H27" i="18"/>
  <c r="H25" i="17"/>
  <c r="F61" i="26" l="1"/>
  <c r="A27" i="27"/>
  <c r="I26" i="27"/>
  <c r="I27" i="26"/>
  <c r="A28" i="26"/>
  <c r="H32" i="25"/>
  <c r="A33" i="25"/>
  <c r="A28" i="20"/>
  <c r="H27" i="5"/>
  <c r="A23" i="16"/>
  <c r="H22" i="16"/>
  <c r="H22" i="14"/>
  <c r="A23" i="14"/>
  <c r="H30" i="11"/>
  <c r="H26" i="11"/>
  <c r="H28" i="18"/>
  <c r="H26" i="17"/>
  <c r="F62" i="26" l="1"/>
  <c r="I27" i="27"/>
  <c r="A28" i="27"/>
  <c r="I28" i="26"/>
  <c r="A29" i="26"/>
  <c r="A34" i="25"/>
  <c r="H33" i="25"/>
  <c r="A23" i="21"/>
  <c r="H22" i="21"/>
  <c r="H28" i="20"/>
  <c r="A29" i="20"/>
  <c r="H22" i="19"/>
  <c r="H28" i="5"/>
  <c r="A24" i="16"/>
  <c r="H23" i="16"/>
  <c r="A24" i="14"/>
  <c r="H23" i="14"/>
  <c r="H31" i="11"/>
  <c r="H27" i="11"/>
  <c r="H29" i="18"/>
  <c r="H27" i="17"/>
  <c r="F63" i="26" l="1"/>
  <c r="A29" i="27"/>
  <c r="I28" i="27"/>
  <c r="I29" i="26"/>
  <c r="A30" i="26"/>
  <c r="A35" i="25"/>
  <c r="H34" i="25"/>
  <c r="A23" i="22"/>
  <c r="H22" i="22"/>
  <c r="H23" i="21"/>
  <c r="A24" i="21"/>
  <c r="A30" i="20"/>
  <c r="A31" i="20" s="1"/>
  <c r="A32" i="20" s="1"/>
  <c r="A33" i="20" s="1"/>
  <c r="A34" i="20" s="1"/>
  <c r="A35" i="20" s="1"/>
  <c r="A36" i="20" s="1"/>
  <c r="H29" i="20"/>
  <c r="H23" i="19"/>
  <c r="H29" i="5"/>
  <c r="H24" i="16"/>
  <c r="A25" i="16"/>
  <c r="A25" i="14"/>
  <c r="H24" i="14"/>
  <c r="A23" i="15"/>
  <c r="H22" i="15"/>
  <c r="H32" i="11"/>
  <c r="H28" i="11"/>
  <c r="H30" i="18"/>
  <c r="H28" i="17"/>
  <c r="F64" i="26" l="1"/>
  <c r="A30" i="27"/>
  <c r="I29" i="27"/>
  <c r="A31" i="26"/>
  <c r="I30" i="26"/>
  <c r="A36" i="25"/>
  <c r="H35" i="25"/>
  <c r="H23" i="22"/>
  <c r="A24" i="22"/>
  <c r="H24" i="21"/>
  <c r="A25" i="21"/>
  <c r="A26" i="21" s="1"/>
  <c r="A27" i="21" s="1"/>
  <c r="A28" i="21" s="1"/>
  <c r="A29" i="21" s="1"/>
  <c r="A30" i="21" s="1"/>
  <c r="A31" i="21" s="1"/>
  <c r="H30" i="20"/>
  <c r="H24" i="19"/>
  <c r="H30" i="5"/>
  <c r="A26" i="16"/>
  <c r="H25" i="16"/>
  <c r="H25" i="14"/>
  <c r="A26" i="14"/>
  <c r="H23" i="15"/>
  <c r="A24" i="15"/>
  <c r="H33" i="11"/>
  <c r="H29" i="11"/>
  <c r="H31" i="18"/>
  <c r="H29" i="17"/>
  <c r="F65" i="26" l="1"/>
  <c r="A31" i="27"/>
  <c r="I30" i="27"/>
  <c r="A32" i="26"/>
  <c r="I31" i="26"/>
  <c r="H36" i="25"/>
  <c r="A37" i="25"/>
  <c r="H26" i="19"/>
  <c r="H24" i="22"/>
  <c r="A25" i="22"/>
  <c r="H25" i="21"/>
  <c r="H31" i="20"/>
  <c r="H25" i="19"/>
  <c r="A32" i="5"/>
  <c r="H31" i="5"/>
  <c r="A27" i="16"/>
  <c r="H26" i="16"/>
  <c r="H26" i="14"/>
  <c r="A27" i="14"/>
  <c r="A25" i="15"/>
  <c r="H24" i="15"/>
  <c r="H34" i="11"/>
  <c r="H32" i="18"/>
  <c r="H30" i="17"/>
  <c r="F66" i="26" l="1"/>
  <c r="I31" i="27"/>
  <c r="A32" i="27"/>
  <c r="I32" i="26"/>
  <c r="A33" i="26"/>
  <c r="A38" i="25"/>
  <c r="H37" i="25"/>
  <c r="H27" i="19"/>
  <c r="A26" i="22"/>
  <c r="H25" i="22"/>
  <c r="H26" i="21"/>
  <c r="H32" i="20"/>
  <c r="A33" i="5"/>
  <c r="H32" i="5"/>
  <c r="A28" i="16"/>
  <c r="H27" i="16"/>
  <c r="A28" i="14"/>
  <c r="H27" i="14"/>
  <c r="A26" i="15"/>
  <c r="H25" i="15"/>
  <c r="H35" i="11"/>
  <c r="H33" i="18"/>
  <c r="H31" i="17"/>
  <c r="F67" i="26" l="1"/>
  <c r="A33" i="27"/>
  <c r="I32" i="27"/>
  <c r="I33" i="26"/>
  <c r="A34" i="26"/>
  <c r="A39" i="25"/>
  <c r="H38" i="25"/>
  <c r="H28" i="19"/>
  <c r="A27" i="22"/>
  <c r="H26" i="22"/>
  <c r="H27" i="21"/>
  <c r="H28" i="21"/>
  <c r="H33" i="20"/>
  <c r="A34" i="5"/>
  <c r="H33" i="5"/>
  <c r="A29" i="16"/>
  <c r="H28" i="16"/>
  <c r="H28" i="14"/>
  <c r="A29" i="14"/>
  <c r="A27" i="15"/>
  <c r="H26" i="15"/>
  <c r="H36" i="11"/>
  <c r="H34" i="18"/>
  <c r="H32" i="17"/>
  <c r="F68" i="26" l="1"/>
  <c r="A34" i="27"/>
  <c r="I33" i="27"/>
  <c r="A35" i="26"/>
  <c r="I34" i="26"/>
  <c r="A40" i="25"/>
  <c r="H39" i="25"/>
  <c r="H29" i="19"/>
  <c r="A28" i="22"/>
  <c r="H27" i="22"/>
  <c r="H34" i="20"/>
  <c r="A35" i="5"/>
  <c r="H34" i="5"/>
  <c r="A30" i="16"/>
  <c r="H29" i="16"/>
  <c r="H29" i="14"/>
  <c r="A30" i="14"/>
  <c r="H27" i="15"/>
  <c r="A28" i="15"/>
  <c r="H37" i="11"/>
  <c r="H35" i="18"/>
  <c r="H33" i="17"/>
  <c r="F69" i="26" l="1"/>
  <c r="A35" i="27"/>
  <c r="I34" i="27"/>
  <c r="A36" i="26"/>
  <c r="I35" i="26"/>
  <c r="H40" i="25"/>
  <c r="A41" i="25"/>
  <c r="H30" i="19"/>
  <c r="H28" i="22"/>
  <c r="A29" i="22"/>
  <c r="H29" i="21"/>
  <c r="H35" i="20"/>
  <c r="A36" i="5"/>
  <c r="H35" i="5"/>
  <c r="A31" i="16"/>
  <c r="H30" i="16"/>
  <c r="H30" i="14"/>
  <c r="A31" i="14"/>
  <c r="H28" i="15"/>
  <c r="A29" i="15"/>
  <c r="H38" i="11"/>
  <c r="H36" i="18"/>
  <c r="H34" i="17"/>
  <c r="F70" i="26" l="1"/>
  <c r="I35" i="27"/>
  <c r="A36" i="27"/>
  <c r="I36" i="26"/>
  <c r="A37" i="26"/>
  <c r="A42" i="25"/>
  <c r="H41" i="25"/>
  <c r="H31" i="19"/>
  <c r="A30" i="22"/>
  <c r="H29" i="22"/>
  <c r="H30" i="21"/>
  <c r="H36" i="20"/>
  <c r="A37" i="20"/>
  <c r="H36" i="5"/>
  <c r="A32" i="16"/>
  <c r="H31" i="16"/>
  <c r="A32" i="14"/>
  <c r="H31" i="14"/>
  <c r="A30" i="15"/>
  <c r="H29" i="15"/>
  <c r="H39" i="11"/>
  <c r="H37" i="18"/>
  <c r="H35" i="17"/>
  <c r="F71" i="26" l="1"/>
  <c r="I36" i="27"/>
  <c r="A37" i="27"/>
  <c r="I37" i="26"/>
  <c r="A38" i="26"/>
  <c r="A43" i="25"/>
  <c r="H42" i="25"/>
  <c r="A31" i="22"/>
  <c r="H30" i="22"/>
  <c r="H31" i="21"/>
  <c r="A32" i="21"/>
  <c r="A38" i="20"/>
  <c r="H37" i="20"/>
  <c r="H32" i="16"/>
  <c r="A33" i="16"/>
  <c r="H32" i="14"/>
  <c r="A33" i="14"/>
  <c r="A31" i="15"/>
  <c r="H30" i="15"/>
  <c r="H40" i="11"/>
  <c r="H38" i="18"/>
  <c r="H36" i="17"/>
  <c r="F72" i="26" l="1"/>
  <c r="A38" i="27"/>
  <c r="I37" i="27"/>
  <c r="I38" i="26"/>
  <c r="A44" i="25"/>
  <c r="H43" i="25"/>
  <c r="H31" i="22"/>
  <c r="A32" i="22"/>
  <c r="H32" i="21"/>
  <c r="A33" i="21"/>
  <c r="A39" i="20"/>
  <c r="H38" i="20"/>
  <c r="H32" i="19"/>
  <c r="A34" i="16"/>
  <c r="H33" i="16"/>
  <c r="H33" i="14"/>
  <c r="A34" i="14"/>
  <c r="H31" i="15"/>
  <c r="A32" i="15"/>
  <c r="H41" i="11"/>
  <c r="H40" i="18"/>
  <c r="H37" i="17"/>
  <c r="F73" i="26" l="1"/>
  <c r="A39" i="27"/>
  <c r="I38" i="27"/>
  <c r="I40" i="26"/>
  <c r="H44" i="25"/>
  <c r="A45" i="25"/>
  <c r="H32" i="22"/>
  <c r="A33" i="22"/>
  <c r="A34" i="21"/>
  <c r="H33" i="21"/>
  <c r="A40" i="20"/>
  <c r="H39" i="20"/>
  <c r="H33" i="19"/>
  <c r="A35" i="16"/>
  <c r="H34" i="16"/>
  <c r="H34" i="14"/>
  <c r="A35" i="14"/>
  <c r="A33" i="15"/>
  <c r="H32" i="15"/>
  <c r="H42" i="11"/>
  <c r="H39" i="18"/>
  <c r="H38" i="17"/>
  <c r="F74" i="26" l="1"/>
  <c r="I39" i="27"/>
  <c r="A40" i="27"/>
  <c r="I41" i="26"/>
  <c r="A46" i="25"/>
  <c r="H45" i="25"/>
  <c r="A34" i="22"/>
  <c r="H33" i="22"/>
  <c r="A38" i="5"/>
  <c r="H37" i="5"/>
  <c r="A35" i="21"/>
  <c r="H34" i="21"/>
  <c r="H40" i="20"/>
  <c r="A41" i="20"/>
  <c r="H34" i="19"/>
  <c r="A36" i="16"/>
  <c r="H35" i="16"/>
  <c r="A36" i="14"/>
  <c r="H35" i="14"/>
  <c r="A34" i="15"/>
  <c r="H33" i="15"/>
  <c r="H43" i="11"/>
  <c r="H41" i="18"/>
  <c r="H40" i="17"/>
  <c r="F75" i="26" l="1"/>
  <c r="A41" i="27"/>
  <c r="I40" i="27"/>
  <c r="I42" i="26"/>
  <c r="H46" i="25"/>
  <c r="H34" i="22"/>
  <c r="A35" i="22"/>
  <c r="A39" i="5"/>
  <c r="H38" i="5"/>
  <c r="H35" i="21"/>
  <c r="A36" i="21"/>
  <c r="H41" i="20"/>
  <c r="H35" i="19"/>
  <c r="A37" i="16"/>
  <c r="H36" i="16"/>
  <c r="H36" i="14"/>
  <c r="A37" i="14"/>
  <c r="A35" i="15"/>
  <c r="H34" i="15"/>
  <c r="H44" i="11"/>
  <c r="H42" i="18"/>
  <c r="H39" i="17"/>
  <c r="F76" i="26" l="1"/>
  <c r="A42" i="27"/>
  <c r="I41" i="27"/>
  <c r="I43" i="26"/>
  <c r="A48" i="25"/>
  <c r="A36" i="22"/>
  <c r="H35" i="22"/>
  <c r="A40" i="5"/>
  <c r="H39" i="5"/>
  <c r="H36" i="21"/>
  <c r="H36" i="19"/>
  <c r="A38" i="16"/>
  <c r="H37" i="16"/>
  <c r="H37" i="14"/>
  <c r="A38" i="14"/>
  <c r="H35" i="15"/>
  <c r="A36" i="15"/>
  <c r="H45" i="11"/>
  <c r="H41" i="17"/>
  <c r="F77" i="26" l="1"/>
  <c r="A43" i="27"/>
  <c r="I42" i="27"/>
  <c r="I44" i="26"/>
  <c r="H48" i="25"/>
  <c r="H36" i="22"/>
  <c r="A41" i="5"/>
  <c r="H40" i="5"/>
  <c r="H37" i="19"/>
  <c r="A39" i="16"/>
  <c r="H38" i="16"/>
  <c r="H38" i="14"/>
  <c r="A39" i="14"/>
  <c r="H36" i="15"/>
  <c r="A37" i="15"/>
  <c r="H46" i="11"/>
  <c r="H42" i="17"/>
  <c r="F78" i="26" l="1"/>
  <c r="I43" i="27"/>
  <c r="A44" i="27"/>
  <c r="I45" i="26"/>
  <c r="A42" i="5"/>
  <c r="H41" i="5"/>
  <c r="H38" i="19"/>
  <c r="A40" i="16"/>
  <c r="H39" i="16"/>
  <c r="A40" i="14"/>
  <c r="H39" i="14"/>
  <c r="A38" i="15"/>
  <c r="H37" i="15"/>
  <c r="H47" i="11"/>
  <c r="H43" i="17"/>
  <c r="F79" i="26" l="1"/>
  <c r="I44" i="27"/>
  <c r="A45" i="27"/>
  <c r="I46" i="26"/>
  <c r="A43" i="5"/>
  <c r="H42" i="5"/>
  <c r="H39" i="19"/>
  <c r="H40" i="16"/>
  <c r="A41" i="16"/>
  <c r="H40" i="14"/>
  <c r="A41" i="14"/>
  <c r="A39" i="15"/>
  <c r="H38" i="15"/>
  <c r="H48" i="11"/>
  <c r="H44" i="17"/>
  <c r="F80" i="26" l="1"/>
  <c r="A46" i="27"/>
  <c r="I45" i="27"/>
  <c r="I47" i="26"/>
  <c r="A52" i="25"/>
  <c r="A44" i="5"/>
  <c r="H43" i="5"/>
  <c r="A43" i="20"/>
  <c r="H42" i="20"/>
  <c r="H40" i="19"/>
  <c r="A42" i="16"/>
  <c r="H41" i="16"/>
  <c r="H41" i="14"/>
  <c r="A42" i="14"/>
  <c r="H39" i="15"/>
  <c r="A40" i="15"/>
  <c r="H49" i="11"/>
  <c r="H43" i="18"/>
  <c r="H45" i="17"/>
  <c r="F81" i="26" l="1"/>
  <c r="A47" i="27"/>
  <c r="I46" i="27"/>
  <c r="I48" i="26"/>
  <c r="H52" i="25"/>
  <c r="A53" i="25"/>
  <c r="A45" i="5"/>
  <c r="H44" i="5"/>
  <c r="A38" i="21"/>
  <c r="H37" i="21"/>
  <c r="A44" i="20"/>
  <c r="H44" i="20" s="1"/>
  <c r="H43" i="20"/>
  <c r="H41" i="19"/>
  <c r="A43" i="16"/>
  <c r="H42" i="16"/>
  <c r="H42" i="14"/>
  <c r="A43" i="14"/>
  <c r="H40" i="15"/>
  <c r="A41" i="15"/>
  <c r="H50" i="11"/>
  <c r="H44" i="18"/>
  <c r="H46" i="17"/>
  <c r="F82" i="26" l="1"/>
  <c r="I47" i="27"/>
  <c r="A48" i="27"/>
  <c r="I49" i="26"/>
  <c r="A54" i="25"/>
  <c r="H53" i="25"/>
  <c r="H37" i="22"/>
  <c r="A46" i="5"/>
  <c r="H45" i="5"/>
  <c r="A39" i="21"/>
  <c r="H38" i="21"/>
  <c r="H42" i="19"/>
  <c r="A44" i="16"/>
  <c r="H43" i="16"/>
  <c r="A44" i="14"/>
  <c r="H43" i="14"/>
  <c r="H41" i="15"/>
  <c r="A42" i="15"/>
  <c r="H52" i="11"/>
  <c r="H51" i="11"/>
  <c r="H45" i="18"/>
  <c r="H47" i="17"/>
  <c r="F83" i="26" l="1"/>
  <c r="A49" i="27"/>
  <c r="I48" i="27"/>
  <c r="I50" i="26"/>
  <c r="A55" i="25"/>
  <c r="H54" i="25"/>
  <c r="A47" i="5"/>
  <c r="H46" i="5"/>
  <c r="H39" i="21"/>
  <c r="A45" i="16"/>
  <c r="H44" i="16"/>
  <c r="H44" i="14"/>
  <c r="A45" i="14"/>
  <c r="A43" i="15"/>
  <c r="H42" i="15"/>
  <c r="H46" i="18"/>
  <c r="H48" i="17"/>
  <c r="F84" i="26" l="1"/>
  <c r="A50" i="27"/>
  <c r="I49" i="27"/>
  <c r="I51" i="26"/>
  <c r="A56" i="25"/>
  <c r="H55" i="25"/>
  <c r="A48" i="5"/>
  <c r="H47" i="5"/>
  <c r="A46" i="16"/>
  <c r="H45" i="16"/>
  <c r="A46" i="14"/>
  <c r="H45" i="14"/>
  <c r="A44" i="15"/>
  <c r="H43" i="15"/>
  <c r="H47" i="18"/>
  <c r="H49" i="17"/>
  <c r="F85" i="26" l="1"/>
  <c r="A51" i="27"/>
  <c r="I50" i="27"/>
  <c r="I52" i="26"/>
  <c r="H56" i="25"/>
  <c r="A57" i="25"/>
  <c r="A49" i="5"/>
  <c r="H48" i="5"/>
  <c r="A46" i="20"/>
  <c r="H45" i="20"/>
  <c r="A47" i="16"/>
  <c r="H46" i="16"/>
  <c r="H46" i="14"/>
  <c r="A47" i="14"/>
  <c r="H44" i="15"/>
  <c r="A45" i="15"/>
  <c r="H48" i="18"/>
  <c r="H50" i="17"/>
  <c r="F86" i="26" l="1"/>
  <c r="I51" i="27"/>
  <c r="A52" i="27"/>
  <c r="I53" i="26"/>
  <c r="A58" i="25"/>
  <c r="H57" i="25"/>
  <c r="A50" i="5"/>
  <c r="H49" i="5"/>
  <c r="A41" i="21"/>
  <c r="H40" i="21"/>
  <c r="H46" i="20"/>
  <c r="A47" i="20"/>
  <c r="A48" i="16"/>
  <c r="H47" i="16"/>
  <c r="A48" i="14"/>
  <c r="H47" i="14"/>
  <c r="A46" i="15"/>
  <c r="H45" i="15"/>
  <c r="H49" i="18"/>
  <c r="H51" i="17"/>
  <c r="F87" i="26" l="1"/>
  <c r="A53" i="27"/>
  <c r="I52" i="27"/>
  <c r="I54" i="26"/>
  <c r="A59" i="25"/>
  <c r="H58" i="25"/>
  <c r="H38" i="22"/>
  <c r="A39" i="22"/>
  <c r="A51" i="5"/>
  <c r="H50" i="5"/>
  <c r="H41" i="21"/>
  <c r="A42" i="21"/>
  <c r="A48" i="20"/>
  <c r="H48" i="20" s="1"/>
  <c r="H47" i="20"/>
  <c r="H43" i="19"/>
  <c r="A49" i="16"/>
  <c r="H48" i="16"/>
  <c r="A49" i="14"/>
  <c r="H48" i="14"/>
  <c r="A47" i="15"/>
  <c r="H46" i="15"/>
  <c r="H50" i="18"/>
  <c r="H52" i="17"/>
  <c r="F88" i="26" l="1"/>
  <c r="A54" i="27"/>
  <c r="I53" i="27"/>
  <c r="I55" i="26"/>
  <c r="A60" i="25"/>
  <c r="H59" i="25"/>
  <c r="H39" i="22"/>
  <c r="A40" i="22"/>
  <c r="A52" i="5"/>
  <c r="H51" i="5"/>
  <c r="H42" i="21"/>
  <c r="A43" i="21"/>
  <c r="A49" i="20"/>
  <c r="H44" i="19"/>
  <c r="A50" i="16"/>
  <c r="H50" i="16" s="1"/>
  <c r="H49" i="16"/>
  <c r="A50" i="14"/>
  <c r="H50" i="14" s="1"/>
  <c r="H49" i="14"/>
  <c r="H47" i="15"/>
  <c r="A48" i="15"/>
  <c r="H51" i="18"/>
  <c r="H53" i="17"/>
  <c r="A66" i="17" l="1"/>
  <c r="A67" i="17" s="1"/>
  <c r="A68" i="17" s="1"/>
  <c r="A69" i="17" s="1"/>
  <c r="A70" i="17" s="1"/>
  <c r="A71" i="17" s="1"/>
  <c r="A72" i="17" s="1"/>
  <c r="A73" i="17" s="1"/>
  <c r="A74" i="17" s="1"/>
  <c r="A75" i="17" s="1"/>
  <c r="F89" i="26"/>
  <c r="A55" i="27"/>
  <c r="I55" i="27" s="1"/>
  <c r="I54" i="27"/>
  <c r="I56" i="26"/>
  <c r="H60" i="25"/>
  <c r="A61" i="25"/>
  <c r="H40" i="22"/>
  <c r="A53" i="5"/>
  <c r="H52" i="5"/>
  <c r="A44" i="21"/>
  <c r="H43" i="21"/>
  <c r="A50" i="20"/>
  <c r="H49" i="20"/>
  <c r="H45" i="19"/>
  <c r="H48" i="15"/>
  <c r="A49" i="15"/>
  <c r="H52" i="18"/>
  <c r="H54" i="17"/>
  <c r="F90" i="26" l="1"/>
  <c r="I57" i="26"/>
  <c r="A62" i="25"/>
  <c r="H61" i="25"/>
  <c r="A54" i="5"/>
  <c r="H53" i="5"/>
  <c r="A45" i="21"/>
  <c r="H44" i="21"/>
  <c r="H50" i="20"/>
  <c r="A51" i="20"/>
  <c r="H46" i="19"/>
  <c r="A50" i="15"/>
  <c r="H50" i="15" s="1"/>
  <c r="H49" i="15"/>
  <c r="H53" i="18"/>
  <c r="H55" i="17"/>
  <c r="F91" i="26" l="1"/>
  <c r="I58" i="26"/>
  <c r="A63" i="25"/>
  <c r="H62" i="25"/>
  <c r="A55" i="5"/>
  <c r="H54" i="5"/>
  <c r="H45" i="21"/>
  <c r="A46" i="21"/>
  <c r="H46" i="21" s="1"/>
  <c r="A52" i="20"/>
  <c r="H51" i="20"/>
  <c r="H47" i="19"/>
  <c r="H54" i="18"/>
  <c r="H56" i="17"/>
  <c r="F92" i="26" l="1"/>
  <c r="I59" i="26"/>
  <c r="A64" i="25"/>
  <c r="H63" i="25"/>
  <c r="H41" i="22"/>
  <c r="A42" i="22"/>
  <c r="A56" i="5"/>
  <c r="H55" i="5"/>
  <c r="A47" i="21"/>
  <c r="A53" i="20"/>
  <c r="H52" i="20"/>
  <c r="H48" i="19"/>
  <c r="H57" i="17"/>
  <c r="F93" i="26" l="1"/>
  <c r="I60" i="26"/>
  <c r="H64" i="25"/>
  <c r="A65" i="25"/>
  <c r="H42" i="22"/>
  <c r="A43" i="22"/>
  <c r="A57" i="5"/>
  <c r="H56" i="5"/>
  <c r="A48" i="21"/>
  <c r="H47" i="21"/>
  <c r="A54" i="20"/>
  <c r="H53" i="20"/>
  <c r="H49" i="19"/>
  <c r="H58" i="17"/>
  <c r="A78" i="17" l="1"/>
  <c r="A79" i="17" s="1"/>
  <c r="A80" i="17" s="1"/>
  <c r="F94" i="26"/>
  <c r="I61" i="26"/>
  <c r="A66" i="25"/>
  <c r="H65" i="25"/>
  <c r="A44" i="22"/>
  <c r="H43" i="22"/>
  <c r="A58" i="5"/>
  <c r="H57" i="5"/>
  <c r="A49" i="21"/>
  <c r="H48" i="21"/>
  <c r="H54" i="20"/>
  <c r="A55" i="20"/>
  <c r="H50" i="19"/>
  <c r="A82" i="17" l="1"/>
  <c r="A83" i="17" s="1"/>
  <c r="A84" i="17" s="1"/>
  <c r="F95" i="26"/>
  <c r="I62" i="26"/>
  <c r="A67" i="25"/>
  <c r="H66" i="25"/>
  <c r="A45" i="22"/>
  <c r="H44" i="22"/>
  <c r="A59" i="5"/>
  <c r="H58" i="5"/>
  <c r="H49" i="21"/>
  <c r="A50" i="21"/>
  <c r="A56" i="20"/>
  <c r="H55" i="20"/>
  <c r="H51" i="19"/>
  <c r="A86" i="17" l="1"/>
  <c r="A87" i="17" s="1"/>
  <c r="A88" i="17" s="1"/>
  <c r="F96" i="26"/>
  <c r="I63" i="26"/>
  <c r="A68" i="25"/>
  <c r="H67" i="25"/>
  <c r="A46" i="22"/>
  <c r="H45" i="22"/>
  <c r="A60" i="5"/>
  <c r="H59" i="5"/>
  <c r="H50" i="21"/>
  <c r="A51" i="21"/>
  <c r="A57" i="20"/>
  <c r="H56" i="20"/>
  <c r="H52" i="19"/>
  <c r="A90" i="17" l="1"/>
  <c r="A91" i="17" s="1"/>
  <c r="A92" i="17" s="1"/>
  <c r="A93" i="17" s="1"/>
  <c r="F97" i="26"/>
  <c r="I64" i="26"/>
  <c r="H68" i="25"/>
  <c r="A69" i="25"/>
  <c r="H46" i="22"/>
  <c r="H60" i="5"/>
  <c r="A52" i="21"/>
  <c r="H51" i="21"/>
  <c r="A58" i="20"/>
  <c r="H57" i="20"/>
  <c r="H53" i="19"/>
  <c r="F98" i="26" l="1"/>
  <c r="I65" i="26"/>
  <c r="H69" i="25"/>
  <c r="A53" i="21"/>
  <c r="H52" i="21"/>
  <c r="H58" i="20"/>
  <c r="A59" i="20"/>
  <c r="H54" i="19"/>
  <c r="F99" i="26" l="1"/>
  <c r="I66" i="26"/>
  <c r="A71" i="25"/>
  <c r="A62" i="5"/>
  <c r="H61" i="5"/>
  <c r="H53" i="21"/>
  <c r="A54" i="21"/>
  <c r="A60" i="20"/>
  <c r="H59" i="20"/>
  <c r="H55" i="19"/>
  <c r="F100" i="26" l="1"/>
  <c r="I67" i="26"/>
  <c r="A72" i="25"/>
  <c r="H71" i="25"/>
  <c r="H47" i="22"/>
  <c r="A48" i="22"/>
  <c r="A63" i="5"/>
  <c r="H62" i="5"/>
  <c r="H54" i="21"/>
  <c r="A55" i="21"/>
  <c r="A61" i="20"/>
  <c r="H60" i="20"/>
  <c r="H56" i="19"/>
  <c r="F101" i="26" l="1"/>
  <c r="I68" i="26"/>
  <c r="H72" i="25"/>
  <c r="A73" i="25"/>
  <c r="H48" i="22"/>
  <c r="A49" i="22"/>
  <c r="A64" i="5"/>
  <c r="H63" i="5"/>
  <c r="A56" i="21"/>
  <c r="H55" i="21"/>
  <c r="A62" i="20"/>
  <c r="H61" i="20"/>
  <c r="H57" i="19"/>
  <c r="H55" i="18"/>
  <c r="F102" i="26" l="1"/>
  <c r="I69" i="26"/>
  <c r="A74" i="25"/>
  <c r="H73" i="25"/>
  <c r="A50" i="22"/>
  <c r="H49" i="22"/>
  <c r="A65" i="5"/>
  <c r="H64" i="5"/>
  <c r="A57" i="21"/>
  <c r="H56" i="21"/>
  <c r="H62" i="20"/>
  <c r="A63" i="20"/>
  <c r="H58" i="19"/>
  <c r="F103" i="26" l="1"/>
  <c r="I70" i="26"/>
  <c r="A75" i="25"/>
  <c r="H74" i="25"/>
  <c r="A51" i="22"/>
  <c r="H50" i="22"/>
  <c r="A66" i="5"/>
  <c r="H65" i="5"/>
  <c r="H57" i="21"/>
  <c r="A58" i="21"/>
  <c r="A64" i="20"/>
  <c r="H63" i="20"/>
  <c r="H59" i="19"/>
  <c r="H56" i="18"/>
  <c r="H59" i="17"/>
  <c r="F104" i="26" l="1"/>
  <c r="I71" i="26"/>
  <c r="A76" i="25"/>
  <c r="H75" i="25"/>
  <c r="H51" i="22"/>
  <c r="A52" i="22"/>
  <c r="A67" i="5"/>
  <c r="H66" i="5"/>
  <c r="H58" i="21"/>
  <c r="A65" i="20"/>
  <c r="H64" i="20"/>
  <c r="H60" i="19"/>
  <c r="F105" i="26" l="1"/>
  <c r="I72" i="26"/>
  <c r="H76" i="25"/>
  <c r="A77" i="25"/>
  <c r="H52" i="22"/>
  <c r="A68" i="5"/>
  <c r="H67" i="5"/>
  <c r="A66" i="20"/>
  <c r="H65" i="20"/>
  <c r="H57" i="18"/>
  <c r="H60" i="17"/>
  <c r="F106" i="26" l="1"/>
  <c r="I73" i="26"/>
  <c r="H77" i="25"/>
  <c r="A69" i="5"/>
  <c r="A70" i="5" s="1"/>
  <c r="H68" i="5"/>
  <c r="A60" i="21"/>
  <c r="H59" i="21"/>
  <c r="H66" i="20"/>
  <c r="A67" i="20"/>
  <c r="H61" i="19"/>
  <c r="H70" i="5" l="1"/>
  <c r="A71" i="5"/>
  <c r="H71" i="5" s="1"/>
  <c r="F107" i="26"/>
  <c r="I74" i="26"/>
  <c r="A79" i="25"/>
  <c r="A54" i="22"/>
  <c r="H53" i="22"/>
  <c r="H69" i="5"/>
  <c r="H60" i="21"/>
  <c r="A61" i="21"/>
  <c r="A68" i="20"/>
  <c r="H67" i="20"/>
  <c r="H62" i="19"/>
  <c r="H58" i="18"/>
  <c r="H61" i="17"/>
  <c r="F108" i="26" l="1"/>
  <c r="I75" i="26"/>
  <c r="A80" i="25"/>
  <c r="H79" i="25"/>
  <c r="H54" i="22"/>
  <c r="A55" i="22"/>
  <c r="H61" i="21"/>
  <c r="A62" i="21"/>
  <c r="A69" i="20"/>
  <c r="H68" i="20"/>
  <c r="H63" i="19"/>
  <c r="F109" i="26" l="1"/>
  <c r="I76" i="26"/>
  <c r="H80" i="25"/>
  <c r="A81" i="25"/>
  <c r="H55" i="22"/>
  <c r="A56" i="22"/>
  <c r="A72" i="5"/>
  <c r="A63" i="21"/>
  <c r="H62" i="21"/>
  <c r="A70" i="20"/>
  <c r="H69" i="20"/>
  <c r="H64" i="19"/>
  <c r="H59" i="18"/>
  <c r="H62" i="17"/>
  <c r="F110" i="26" l="1"/>
  <c r="I77" i="26"/>
  <c r="A82" i="25"/>
  <c r="H81" i="25"/>
  <c r="A57" i="22"/>
  <c r="H56" i="22"/>
  <c r="A73" i="5"/>
  <c r="H72" i="5"/>
  <c r="A64" i="21"/>
  <c r="H63" i="21"/>
  <c r="H70" i="20"/>
  <c r="A71" i="20"/>
  <c r="H65" i="19"/>
  <c r="F111" i="26" l="1"/>
  <c r="I78" i="26"/>
  <c r="A83" i="25"/>
  <c r="H82" i="25"/>
  <c r="A58" i="22"/>
  <c r="H57" i="22"/>
  <c r="A74" i="5"/>
  <c r="H73" i="5"/>
  <c r="H64" i="21"/>
  <c r="A65" i="21"/>
  <c r="A72" i="20"/>
  <c r="H71" i="20"/>
  <c r="H66" i="19"/>
  <c r="H60" i="18"/>
  <c r="H63" i="17"/>
  <c r="H68" i="19" l="1"/>
  <c r="F112" i="26"/>
  <c r="I79" i="26"/>
  <c r="A84" i="25"/>
  <c r="H83" i="25"/>
  <c r="H58" i="22"/>
  <c r="A59" i="22"/>
  <c r="A75" i="5"/>
  <c r="H74" i="5"/>
  <c r="H65" i="21"/>
  <c r="A66" i="21"/>
  <c r="A73" i="20"/>
  <c r="H72" i="20"/>
  <c r="H67" i="19"/>
  <c r="H73" i="20" l="1"/>
  <c r="A74" i="20"/>
  <c r="A75" i="20" s="1"/>
  <c r="A76" i="20" s="1"/>
  <c r="F113" i="26"/>
  <c r="I80" i="26"/>
  <c r="H84" i="25"/>
  <c r="A85" i="25"/>
  <c r="H59" i="22"/>
  <c r="A76" i="5"/>
  <c r="H75" i="5"/>
  <c r="A67" i="21"/>
  <c r="A68" i="21" s="1"/>
  <c r="H66" i="21"/>
  <c r="H64" i="17"/>
  <c r="H68" i="21" l="1"/>
  <c r="A69" i="21"/>
  <c r="H69" i="21" s="1"/>
  <c r="H70" i="19"/>
  <c r="H69" i="19"/>
  <c r="F114" i="26"/>
  <c r="I81" i="26"/>
  <c r="A86" i="25"/>
  <c r="H85" i="25"/>
  <c r="A61" i="22"/>
  <c r="A77" i="5"/>
  <c r="H76" i="5"/>
  <c r="H67" i="21"/>
  <c r="H75" i="20"/>
  <c r="H61" i="22" l="1"/>
  <c r="A62" i="22"/>
  <c r="H62" i="22" s="1"/>
  <c r="F115" i="26"/>
  <c r="I82" i="26"/>
  <c r="A87" i="25"/>
  <c r="H86" i="25"/>
  <c r="H60" i="22"/>
  <c r="A78" i="5"/>
  <c r="H78" i="5" s="1"/>
  <c r="H77" i="5"/>
  <c r="H74" i="20"/>
  <c r="F116" i="26" l="1"/>
  <c r="I83" i="26"/>
  <c r="A88" i="25"/>
  <c r="H88" i="25" s="1"/>
  <c r="H87" i="25"/>
  <c r="A70" i="21"/>
  <c r="A77" i="20"/>
  <c r="H76" i="20"/>
  <c r="F117" i="26" l="1"/>
  <c r="I84" i="26"/>
  <c r="A63" i="22"/>
  <c r="A71" i="21"/>
  <c r="H70" i="21"/>
  <c r="A78" i="20"/>
  <c r="H77" i="20"/>
  <c r="H71" i="19"/>
  <c r="F118" i="26" l="1"/>
  <c r="I85" i="26"/>
  <c r="A64" i="22"/>
  <c r="H63" i="22"/>
  <c r="A72" i="21"/>
  <c r="H71" i="21"/>
  <c r="H78" i="20"/>
  <c r="A79" i="20"/>
  <c r="H72" i="19"/>
  <c r="F119" i="26" l="1"/>
  <c r="I86" i="26"/>
  <c r="A65" i="22"/>
  <c r="H64" i="22"/>
  <c r="H72" i="21"/>
  <c r="A73" i="21"/>
  <c r="A80" i="20"/>
  <c r="H79" i="20"/>
  <c r="H73" i="19"/>
  <c r="F120" i="26" l="1"/>
  <c r="I87" i="26"/>
  <c r="H65" i="22"/>
  <c r="A66" i="22"/>
  <c r="H73" i="21"/>
  <c r="A74" i="21"/>
  <c r="A81" i="20"/>
  <c r="H80" i="20"/>
  <c r="H74" i="19"/>
  <c r="F121" i="26" l="1"/>
  <c r="I88" i="26"/>
  <c r="H66" i="22"/>
  <c r="A67" i="22"/>
  <c r="A75" i="21"/>
  <c r="H74" i="21"/>
  <c r="A82" i="20"/>
  <c r="H82" i="20" s="1"/>
  <c r="H81" i="20"/>
  <c r="H75" i="19"/>
  <c r="F122" i="26" l="1"/>
  <c r="I89" i="26"/>
  <c r="A68" i="22"/>
  <c r="H67" i="22"/>
  <c r="A76" i="21"/>
  <c r="H76" i="21" s="1"/>
  <c r="H75" i="21"/>
  <c r="H77" i="19"/>
  <c r="H76" i="19"/>
  <c r="F123" i="26" l="1"/>
  <c r="I90" i="26"/>
  <c r="A69" i="22"/>
  <c r="H69" i="22" s="1"/>
  <c r="H68" i="22"/>
  <c r="F124" i="26" l="1"/>
  <c r="I91" i="26"/>
  <c r="F125" i="26" l="1"/>
  <c r="I92" i="26"/>
  <c r="F126" i="26" l="1"/>
  <c r="I93" i="26"/>
  <c r="F127" i="26" l="1"/>
  <c r="I94" i="26"/>
  <c r="F128" i="26" l="1"/>
  <c r="I95" i="26"/>
  <c r="F129" i="26" l="1"/>
  <c r="H52" i="12"/>
  <c r="H56" i="13"/>
  <c r="I96" i="26"/>
  <c r="F130" i="26" l="1"/>
  <c r="I97" i="26"/>
  <c r="F131" i="26" l="1"/>
  <c r="H53" i="12"/>
  <c r="H57" i="13"/>
  <c r="I98" i="26"/>
  <c r="F132" i="26" l="1"/>
  <c r="A54" i="12"/>
  <c r="H54" i="12" s="1"/>
  <c r="A58" i="13"/>
  <c r="H58" i="13" s="1"/>
  <c r="I99" i="26"/>
  <c r="F133" i="26" l="1"/>
  <c r="A55" i="12"/>
  <c r="H55" i="12" s="1"/>
  <c r="A59" i="13"/>
  <c r="H59" i="13" s="1"/>
  <c r="I100" i="26"/>
  <c r="F134" i="26" l="1"/>
  <c r="A56" i="12"/>
  <c r="H56" i="12" s="1"/>
  <c r="A60" i="13"/>
  <c r="H60" i="13" s="1"/>
  <c r="I101" i="26"/>
  <c r="F135" i="26" l="1"/>
  <c r="I102" i="26"/>
  <c r="F136" i="26" l="1"/>
  <c r="H57" i="12"/>
  <c r="H61" i="13"/>
  <c r="I103" i="26"/>
  <c r="F137" i="26" l="1"/>
  <c r="A58" i="12"/>
  <c r="H58" i="12" s="1"/>
  <c r="A62" i="13"/>
  <c r="H62" i="13" s="1"/>
  <c r="I104" i="26"/>
  <c r="F138" i="26" l="1"/>
  <c r="A59" i="12"/>
  <c r="H59" i="12" s="1"/>
  <c r="A63" i="13"/>
  <c r="H63" i="13" s="1"/>
  <c r="I105" i="26"/>
  <c r="F139" i="26" l="1"/>
  <c r="A60" i="12"/>
  <c r="H60" i="12" s="1"/>
  <c r="A64" i="13"/>
  <c r="H64" i="13" s="1"/>
  <c r="I106" i="26"/>
  <c r="F140" i="26" l="1"/>
  <c r="I107" i="26"/>
  <c r="F141" i="26" l="1"/>
  <c r="H61" i="12"/>
  <c r="H65" i="13"/>
  <c r="I108" i="26"/>
  <c r="F142" i="26" l="1"/>
  <c r="A62" i="12"/>
  <c r="H62" i="12" s="1"/>
  <c r="A66" i="13"/>
  <c r="H66" i="13" s="1"/>
  <c r="I109" i="26"/>
  <c r="F143" i="26" l="1"/>
  <c r="A63" i="12"/>
  <c r="H63" i="12" s="1"/>
  <c r="A67" i="13"/>
  <c r="H67" i="13" s="1"/>
  <c r="I110" i="26"/>
  <c r="F144" i="26" l="1"/>
  <c r="A64" i="12"/>
  <c r="H64" i="12" s="1"/>
  <c r="A68" i="13"/>
  <c r="H68" i="13" s="1"/>
  <c r="I111" i="26"/>
  <c r="F145" i="26" l="1"/>
  <c r="I112" i="26"/>
  <c r="H61" i="18"/>
  <c r="F146" i="26" l="1"/>
  <c r="H65" i="12"/>
  <c r="H69" i="13"/>
  <c r="I113" i="26"/>
  <c r="H62" i="18"/>
  <c r="F147" i="26" l="1"/>
  <c r="A66" i="12"/>
  <c r="H66" i="12" s="1"/>
  <c r="A70" i="13"/>
  <c r="H70" i="13" s="1"/>
  <c r="I114" i="26"/>
  <c r="H63" i="18"/>
  <c r="H65" i="17"/>
  <c r="F148" i="26" l="1"/>
  <c r="A67" i="12"/>
  <c r="H67" i="12" s="1"/>
  <c r="A71" i="13"/>
  <c r="H71" i="13" s="1"/>
  <c r="I115" i="26"/>
  <c r="H64" i="18"/>
  <c r="H66" i="17"/>
  <c r="F149" i="26" l="1"/>
  <c r="A68" i="12"/>
  <c r="H68" i="12" s="1"/>
  <c r="A72" i="13"/>
  <c r="H72" i="13" s="1"/>
  <c r="I116" i="26"/>
  <c r="H65" i="18"/>
  <c r="H67" i="17"/>
  <c r="F150" i="26" l="1"/>
  <c r="A69" i="12"/>
  <c r="H69" i="12" s="1"/>
  <c r="A73" i="13"/>
  <c r="H73" i="13" s="1"/>
  <c r="I117" i="26"/>
  <c r="H66" i="18"/>
  <c r="H68" i="17"/>
  <c r="F151" i="26" l="1"/>
  <c r="I118" i="26"/>
  <c r="H67" i="18"/>
  <c r="H69" i="17"/>
  <c r="F152" i="26" l="1"/>
  <c r="I119" i="26"/>
  <c r="H68" i="18"/>
  <c r="H70" i="17"/>
  <c r="F153" i="26" l="1"/>
  <c r="I120" i="26"/>
  <c r="H69" i="18"/>
  <c r="H71" i="17"/>
  <c r="F154" i="26" l="1"/>
  <c r="I121" i="26"/>
  <c r="H70" i="18"/>
  <c r="H72" i="17"/>
  <c r="F155" i="26" l="1"/>
  <c r="I122" i="26"/>
  <c r="H71" i="18"/>
  <c r="H73" i="17"/>
  <c r="F156" i="26" l="1"/>
  <c r="I123" i="26"/>
  <c r="H74" i="17"/>
  <c r="F157" i="26" l="1"/>
  <c r="I124" i="26"/>
  <c r="H75" i="17"/>
  <c r="F158" i="26" l="1"/>
  <c r="I125" i="26"/>
  <c r="F159" i="26" l="1"/>
  <c r="A70" i="12"/>
  <c r="H70" i="12" s="1"/>
  <c r="A74" i="13"/>
  <c r="H74" i="13" s="1"/>
  <c r="I126" i="26"/>
  <c r="F160" i="26" l="1"/>
  <c r="I127" i="26"/>
  <c r="H72" i="18"/>
  <c r="F161" i="26" l="1"/>
  <c r="H71" i="12"/>
  <c r="H75" i="13"/>
  <c r="I128" i="26"/>
  <c r="F162" i="26" l="1"/>
  <c r="A72" i="12"/>
  <c r="H72" i="12" s="1"/>
  <c r="A76" i="13"/>
  <c r="H76" i="13" s="1"/>
  <c r="I129" i="26"/>
  <c r="H73" i="18"/>
  <c r="H76" i="17"/>
  <c r="F163" i="26" l="1"/>
  <c r="A73" i="12"/>
  <c r="H73" i="12" s="1"/>
  <c r="A77" i="13"/>
  <c r="H77" i="13" s="1"/>
  <c r="I130" i="26"/>
  <c r="H74" i="18"/>
  <c r="F164" i="26" l="1"/>
  <c r="A74" i="12"/>
  <c r="H74" i="12" s="1"/>
  <c r="A78" i="13"/>
  <c r="H78" i="13" s="1"/>
  <c r="I131" i="26"/>
  <c r="H75" i="18"/>
  <c r="H77" i="17"/>
  <c r="F165" i="26" l="1"/>
  <c r="I132" i="26"/>
  <c r="H76" i="18"/>
  <c r="H78" i="17"/>
  <c r="F166" i="26" l="1"/>
  <c r="H75" i="12"/>
  <c r="H79" i="13"/>
  <c r="I133" i="26"/>
  <c r="H79" i="17"/>
  <c r="F167" i="26" l="1"/>
  <c r="A76" i="12"/>
  <c r="H76" i="12" s="1"/>
  <c r="A80" i="13"/>
  <c r="H80" i="13" s="1"/>
  <c r="I134" i="26"/>
  <c r="H77" i="18"/>
  <c r="H80" i="17"/>
  <c r="F168" i="26" l="1"/>
  <c r="A77" i="12"/>
  <c r="H77" i="12" s="1"/>
  <c r="A81" i="13"/>
  <c r="H81" i="13" s="1"/>
  <c r="I135" i="26"/>
  <c r="H78" i="18"/>
  <c r="F169" i="26" l="1"/>
  <c r="A78" i="12"/>
  <c r="H78" i="12" s="1"/>
  <c r="A82" i="13"/>
  <c r="H82" i="13" s="1"/>
  <c r="I136" i="26"/>
  <c r="H79" i="18"/>
  <c r="H81" i="17"/>
  <c r="F170" i="26" l="1"/>
  <c r="I137" i="26"/>
  <c r="H80" i="18"/>
  <c r="H82" i="17"/>
  <c r="F171" i="26" l="1"/>
  <c r="H79" i="12"/>
  <c r="H83" i="13"/>
  <c r="I138" i="26"/>
  <c r="H83" i="17"/>
  <c r="F172" i="26" l="1"/>
  <c r="A80" i="12"/>
  <c r="H80" i="12" s="1"/>
  <c r="A84" i="13"/>
  <c r="H84" i="13" s="1"/>
  <c r="I139" i="26"/>
  <c r="H81" i="18"/>
  <c r="H84" i="17"/>
  <c r="F173" i="26" l="1"/>
  <c r="A81" i="12"/>
  <c r="H81" i="12" s="1"/>
  <c r="A85" i="13"/>
  <c r="H85" i="13" s="1"/>
  <c r="I140" i="26"/>
  <c r="H82" i="18"/>
  <c r="F174" i="26" l="1"/>
  <c r="A82" i="12"/>
  <c r="H82" i="12" s="1"/>
  <c r="A86" i="13"/>
  <c r="H86" i="13" s="1"/>
  <c r="I141" i="26"/>
  <c r="H83" i="18"/>
  <c r="H85" i="17"/>
  <c r="F175" i="26" l="1"/>
  <c r="I142" i="26"/>
  <c r="H84" i="18"/>
  <c r="H86" i="17"/>
  <c r="F176" i="26" l="1"/>
  <c r="H83" i="12"/>
  <c r="H87" i="13"/>
  <c r="I143" i="26"/>
  <c r="H87" i="17"/>
  <c r="F177" i="26" l="1"/>
  <c r="A84" i="12"/>
  <c r="H84" i="12" s="1"/>
  <c r="A88" i="13"/>
  <c r="H88" i="13" s="1"/>
  <c r="I144" i="26"/>
  <c r="H85" i="18"/>
  <c r="H88" i="17"/>
  <c r="F178" i="26" l="1"/>
  <c r="A85" i="12"/>
  <c r="H85" i="12" s="1"/>
  <c r="A89" i="13"/>
  <c r="H89" i="13" s="1"/>
  <c r="I145" i="26"/>
  <c r="H86" i="18"/>
  <c r="F179" i="26" l="1"/>
  <c r="A86" i="12"/>
  <c r="H86" i="12" s="1"/>
  <c r="A90" i="13"/>
  <c r="H90" i="13" s="1"/>
  <c r="I146" i="26"/>
  <c r="H87" i="18"/>
  <c r="H89" i="17"/>
  <c r="F180" i="26" l="1"/>
  <c r="I147" i="26"/>
  <c r="H88" i="18"/>
  <c r="H90" i="17"/>
  <c r="F181" i="26" l="1"/>
  <c r="H87" i="12"/>
  <c r="H91" i="13"/>
  <c r="I148" i="26"/>
  <c r="H89" i="18"/>
  <c r="H91" i="17"/>
  <c r="F182" i="26" l="1"/>
  <c r="A88" i="12"/>
  <c r="H88" i="12" s="1"/>
  <c r="A92" i="13"/>
  <c r="H92" i="13" s="1"/>
  <c r="I149" i="26"/>
  <c r="H92" i="17"/>
  <c r="F183" i="26" l="1"/>
  <c r="A89" i="12"/>
  <c r="H89" i="12" s="1"/>
  <c r="A93" i="13"/>
  <c r="H93" i="13" s="1"/>
  <c r="I150" i="26"/>
  <c r="H93" i="17"/>
  <c r="F184" i="26" l="1"/>
  <c r="A90" i="12"/>
  <c r="H90" i="12" s="1"/>
  <c r="A94" i="13"/>
  <c r="H94" i="13" s="1"/>
  <c r="I151" i="26"/>
  <c r="F185" i="26" l="1"/>
  <c r="A91" i="12"/>
  <c r="H91" i="12" s="1"/>
  <c r="A95" i="13"/>
  <c r="H95" i="13" s="1"/>
  <c r="I152" i="26"/>
  <c r="F186" i="26" l="1"/>
  <c r="I153" i="26"/>
  <c r="F187" i="26" l="1"/>
  <c r="I154" i="26"/>
  <c r="F188" i="26" l="1"/>
  <c r="I155" i="26"/>
  <c r="F189" i="26" l="1"/>
  <c r="I156" i="26"/>
  <c r="F190" i="26" l="1"/>
  <c r="I157" i="26"/>
  <c r="F191" i="26" l="1"/>
  <c r="I158" i="26"/>
  <c r="F192" i="26" l="1"/>
  <c r="I159" i="26"/>
  <c r="F193" i="26" l="1"/>
  <c r="I160" i="26"/>
  <c r="A95" i="17" l="1"/>
  <c r="A96" i="17" s="1"/>
  <c r="A97" i="17" s="1"/>
  <c r="F194" i="26"/>
  <c r="I161" i="26"/>
  <c r="F195" i="26" l="1"/>
  <c r="I162" i="26"/>
  <c r="F196" i="26" l="1"/>
  <c r="I163" i="26"/>
  <c r="F197" i="26" l="1"/>
  <c r="I164" i="26"/>
  <c r="F198" i="26" l="1"/>
  <c r="I165" i="26"/>
  <c r="F199" i="26" l="1"/>
  <c r="I166" i="26"/>
  <c r="F200" i="26" l="1"/>
  <c r="I167" i="26"/>
  <c r="F201" i="26" l="1"/>
  <c r="I168" i="26"/>
  <c r="F202" i="26" l="1"/>
  <c r="I169" i="26"/>
  <c r="F203" i="26" l="1"/>
  <c r="I170" i="26"/>
  <c r="F204" i="26" l="1"/>
  <c r="I171" i="26"/>
  <c r="F205" i="26" l="1"/>
  <c r="I172" i="26"/>
  <c r="F206" i="26" l="1"/>
  <c r="I173" i="26"/>
  <c r="F207" i="26" l="1"/>
  <c r="I174" i="26"/>
  <c r="F208" i="26" l="1"/>
  <c r="I175" i="26"/>
  <c r="F209" i="26" l="1"/>
  <c r="I176" i="26"/>
  <c r="F210" i="26" l="1"/>
  <c r="I177" i="26"/>
  <c r="F211" i="26" l="1"/>
  <c r="I178" i="26"/>
  <c r="F212" i="26" l="1"/>
  <c r="I179" i="26"/>
  <c r="F213" i="26" l="1"/>
  <c r="I180" i="26"/>
  <c r="F214" i="26" l="1"/>
  <c r="I181" i="26"/>
  <c r="F215" i="26" l="1"/>
  <c r="I182" i="26"/>
  <c r="F216" i="26" l="1"/>
  <c r="I183" i="26"/>
  <c r="F217" i="26" l="1"/>
  <c r="I184" i="26"/>
  <c r="F218" i="26" l="1"/>
  <c r="I185" i="26"/>
  <c r="F219" i="26" l="1"/>
  <c r="I186" i="26"/>
  <c r="F220" i="26" l="1"/>
  <c r="I187" i="26"/>
  <c r="F221" i="26" l="1"/>
  <c r="I188" i="26"/>
  <c r="F222" i="26" l="1"/>
  <c r="I189" i="26"/>
  <c r="F223" i="26" l="1"/>
  <c r="I190" i="26"/>
  <c r="F224" i="26" l="1"/>
  <c r="I191" i="26"/>
  <c r="F225" i="26" l="1"/>
  <c r="I192" i="26"/>
  <c r="F226" i="26" l="1"/>
  <c r="I193" i="26"/>
  <c r="F227" i="26" l="1"/>
  <c r="I194" i="26"/>
  <c r="F228" i="26" l="1"/>
  <c r="I195" i="26"/>
  <c r="F229" i="26" l="1"/>
  <c r="I196" i="26"/>
  <c r="F230" i="26" l="1"/>
  <c r="I197" i="26"/>
  <c r="F231" i="26" l="1"/>
  <c r="I198" i="26"/>
  <c r="F232" i="26" l="1"/>
  <c r="I199" i="26"/>
  <c r="F233" i="26" l="1"/>
  <c r="I200" i="26"/>
  <c r="F234" i="26" l="1"/>
  <c r="I201" i="26"/>
  <c r="F235" i="26" l="1"/>
  <c r="I202" i="26"/>
  <c r="F236" i="26" l="1"/>
  <c r="I203" i="26"/>
  <c r="F237" i="26" l="1"/>
  <c r="I204" i="26"/>
  <c r="F238" i="26" l="1"/>
  <c r="I205" i="26"/>
  <c r="F239" i="26" l="1"/>
  <c r="I206" i="26"/>
  <c r="F240" i="26" l="1"/>
  <c r="I207" i="26"/>
  <c r="F241" i="26" l="1"/>
  <c r="I208" i="26"/>
  <c r="F242" i="26" l="1"/>
  <c r="I209" i="26"/>
  <c r="F243" i="26" l="1"/>
  <c r="I210" i="26"/>
  <c r="F244" i="26" l="1"/>
  <c r="I211" i="26"/>
  <c r="F245" i="26" l="1"/>
  <c r="I212" i="26"/>
  <c r="F246" i="26" l="1"/>
  <c r="I213" i="26"/>
  <c r="F247" i="26" l="1"/>
  <c r="I214" i="26"/>
  <c r="F248" i="26" l="1"/>
  <c r="A92" i="12"/>
  <c r="H92" i="12" s="1"/>
  <c r="A96" i="13"/>
  <c r="H96" i="13" s="1"/>
  <c r="I215" i="26"/>
  <c r="F249" i="26" l="1"/>
  <c r="A93" i="12"/>
  <c r="H93" i="12" s="1"/>
  <c r="A97" i="13"/>
  <c r="H97" i="13" s="1"/>
  <c r="I216" i="26"/>
  <c r="F250" i="26" l="1"/>
  <c r="I217" i="26"/>
  <c r="I218" i="26" l="1"/>
  <c r="I219" i="26" l="1"/>
  <c r="I220" i="26" l="1"/>
  <c r="I221" i="26" l="1"/>
  <c r="I222" i="26" l="1"/>
  <c r="I223" i="26" l="1"/>
  <c r="I224" i="26" l="1"/>
  <c r="I225" i="26" l="1"/>
  <c r="I226" i="26" l="1"/>
  <c r="I227" i="26" l="1"/>
  <c r="I228" i="26" l="1"/>
  <c r="I229" i="26" l="1"/>
  <c r="I230" i="26" l="1"/>
  <c r="I231" i="26" l="1"/>
  <c r="I232" i="26" l="1"/>
  <c r="I233" i="26" l="1"/>
  <c r="I234" i="26" l="1"/>
  <c r="I235" i="26" l="1"/>
  <c r="I236" i="26" l="1"/>
  <c r="I237" i="26" l="1"/>
  <c r="I238" i="26" l="1"/>
  <c r="H94" i="17"/>
  <c r="H95" i="17"/>
  <c r="I239" i="26" l="1"/>
  <c r="I240" i="26" l="1"/>
  <c r="I241" i="26" l="1"/>
  <c r="I242" i="26" l="1"/>
  <c r="I243" i="26" l="1"/>
  <c r="I244" i="26" l="1"/>
  <c r="I245" i="26" l="1"/>
  <c r="I246" i="26" l="1"/>
  <c r="H92" i="18"/>
  <c r="H93" i="18" l="1"/>
  <c r="I247" i="26"/>
  <c r="H90" i="18" l="1"/>
  <c r="H91" i="18"/>
  <c r="I248" i="26"/>
  <c r="H97" i="17"/>
  <c r="H96" i="17"/>
  <c r="I250" i="26" l="1"/>
  <c r="I249"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Eiesland, Jared</author>
  </authors>
  <commentList>
    <comment ref="D13" authorId="0" shapeId="0" xr:uid="{1F426AF7-15E0-4A76-9EA1-82AFE125E95B}">
      <text>
        <r>
          <rPr>
            <sz val="10"/>
            <rFont val="Arial"/>
          </rPr>
          <t>Eiesland, Jared:
Account numbers encoded in barcode with less than 10 digits will be assumed to have leading zeroes. Example: "123456789" will assume to be "0123456789"</t>
        </r>
      </text>
    </comment>
    <comment ref="D37" authorId="0" shapeId="0" xr:uid="{A1A9FECD-C523-46A0-9B25-6BAC6F6F8097}">
      <text>
        <r>
          <rPr>
            <sz val="10"/>
            <rFont val="Arial"/>
          </rPr>
          <t>Eiesland, Jared:
Exemption claims without a valid entry in the corresponding Reason Code field will be denied. Reason codes can be found on the Instructions tab and in the Valid Values column.</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Eiesland, Jared</author>
  </authors>
  <commentList>
    <comment ref="D13" authorId="0" shapeId="0" xr:uid="{32EADDFC-0936-43A5-A070-BF64CD14C304}">
      <text>
        <r>
          <rPr>
            <sz val="10"/>
            <rFont val="Arial"/>
          </rPr>
          <t>Eiesland, Jared:
Account numbers encoded in barcode with less than 10 digits will be assumed to have leading zeroes. Example: "123456789" will assume to be "0123456789"</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Eiesland, Jared</author>
  </authors>
  <commentList>
    <comment ref="D13" authorId="0" shapeId="0" xr:uid="{466DE93B-9030-4149-9748-0D5D220E7119}">
      <text>
        <r>
          <rPr>
            <sz val="10"/>
            <rFont val="Arial"/>
          </rPr>
          <t>Eiesland, Jared:
Account numbers encoded in barcode with less than 10 digits will be assumed to have leading zeroes. Example: "123456789" will assume to be "0123456789"</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Eiesland, Jared</author>
  </authors>
  <commentList>
    <comment ref="D13" authorId="0" shapeId="0" xr:uid="{47D0C9C8-3933-43ED-ABE6-E37A2B479614}">
      <text>
        <r>
          <rPr>
            <sz val="10"/>
            <rFont val="Arial"/>
          </rPr>
          <t>Eiesland, Jared:
Account numbers encoded in barcode with less than 10 digits will be assumed to have leading zeroes. Example: "123456789" will assume to be "0123456789"</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Eiesland, Jared</author>
  </authors>
  <commentList>
    <comment ref="D13" authorId="0" shapeId="0" xr:uid="{4CE6A5F2-0501-472F-9DF7-49798CD3E060}">
      <text>
        <r>
          <rPr>
            <sz val="10"/>
            <rFont val="Arial"/>
          </rPr>
          <t>Eiesland, Jared:
Account numbers encoded in barcode with less than 10 digits will be assumed to have leading zeroes. Example: "123456789" will assume to be "0123456789"</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Eiesland, Jared</author>
  </authors>
  <commentList>
    <comment ref="D13" authorId="0" shapeId="0" xr:uid="{B074F645-CA30-4722-81B6-39CF921170FA}">
      <text>
        <r>
          <rPr>
            <sz val="10"/>
            <rFont val="Arial"/>
          </rPr>
          <t>Eiesland, Jared:
Account numbers encoded in barcode with less than 10 digits will be assumed to have leading zeroes. Example: "123456789" will assume to be "0123456789"</t>
        </r>
      </text>
    </comment>
    <comment ref="D32" authorId="0" shapeId="0" xr:uid="{2E05ADDD-DF31-44C8-9F1A-C753E1745A40}">
      <text>
        <r>
          <rPr>
            <sz val="10"/>
            <rFont val="Arial"/>
          </rPr>
          <t>Eiesland, Jared:
Exemption claims without a valid entry in the corresponding Reason Code field will be denied. Reason codes can be found on the Instructions tab and in the Valid Values column.</t>
        </r>
      </text>
    </comment>
    <comment ref="D42" authorId="0" shapeId="0" xr:uid="{3AE58343-0410-4873-AC5C-06009E8C1C44}">
      <text>
        <r>
          <rPr>
            <sz val="10"/>
            <rFont val="Arial"/>
          </rPr>
          <t xml:space="preserve">Eiesland, Jared:
Cannot be zero. Sole Proprietors can only have 1 or 2 owners.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Eiesland, Jared</author>
  </authors>
  <commentList>
    <comment ref="D13" authorId="0" shapeId="0" xr:uid="{F9EA2579-941A-4898-A05F-608E49B01BFA}">
      <text>
        <r>
          <rPr>
            <sz val="10"/>
            <rFont val="Arial"/>
          </rPr>
          <t>Eiesland, Jared:
Account numbers encoded in barcode with less than 10 digits will be assumed to have leading zeroes. Example: "123456789" will assume to be "0123456789"</t>
        </r>
      </text>
    </comment>
    <comment ref="D32" authorId="0" shapeId="0" xr:uid="{923C4657-0185-4146-B093-291634725A39}">
      <text>
        <r>
          <rPr>
            <sz val="10"/>
            <rFont val="Arial"/>
          </rPr>
          <t>Eiesland, Jared:
Exemption claims without a valid entry in the corresponding Reason Code field will be denied. Reason codes can be found on the Instructions tab and in the Valid Values column.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Eiesland, Jared</author>
  </authors>
  <commentList>
    <comment ref="D13" authorId="0" shapeId="0" xr:uid="{EEED843C-1A04-437D-B969-294A5F65638D}">
      <text>
        <r>
          <rPr>
            <sz val="10"/>
            <rFont val="Arial"/>
          </rPr>
          <t>Eiesland, Jared:
Account numbers encoded in barcode with less than 10 digits will be assumed to have leading zeroes. Example: "123456789" will assume to be "0123456789"</t>
        </r>
      </text>
    </comment>
    <comment ref="D32" authorId="0" shapeId="0" xr:uid="{D42703C9-12E1-4D18-AC86-EAC6DE70A0EF}">
      <text>
        <r>
          <rPr>
            <sz val="10"/>
            <rFont val="Arial"/>
          </rPr>
          <t>Eiesland, Jared:
Exemption claims without a valid entry in the corresponding Reason Code field will be denied. Reason codes can be found on the Instructions tab and in the Valid Values column.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Eiesland, Jared</author>
  </authors>
  <commentList>
    <comment ref="D13" authorId="0" shapeId="0" xr:uid="{9910C94C-C3D3-4536-9286-7F9B3B50BE94}">
      <text>
        <r>
          <rPr>
            <sz val="10"/>
            <rFont val="Arial"/>
          </rPr>
          <t>Eiesland, Jared:
Account numbers encoded in barcode with less than 10 digits will be assumed to have leading zeroes. Example: "123456789" will assume to be "0123456789"</t>
        </r>
      </text>
    </comment>
    <comment ref="D32" authorId="0" shapeId="0" xr:uid="{F2C04D6F-0B7B-455C-A938-86DA311114F2}">
      <text>
        <r>
          <rPr>
            <sz val="10"/>
            <rFont val="Arial"/>
          </rPr>
          <t>Eiesland, Jared:
Exemption claims without a valid entry in the corresponding Reason Code field will be denied. Reason codes can be found on the Instructions tab and in the Valid Values column.</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Eiesland, Jared</author>
  </authors>
  <commentList>
    <comment ref="D11" authorId="0" shapeId="0" xr:uid="{A2D6BABF-58DA-431D-8F87-F3DE10B08A5E}">
      <text>
        <r>
          <rPr>
            <sz val="10"/>
            <rFont val="Arial"/>
          </rPr>
          <t xml:space="preserve">Eiesland, Jared
This is a date field. An entry of "2022" is incomplete and will translate to "02/02/0002" and thus will prevent processing without manual intervention. </t>
        </r>
      </text>
    </comment>
    <comment ref="D12" authorId="0" shapeId="0" xr:uid="{A70959F7-AA45-4B2F-9915-0FE9126A780C}">
      <text>
        <r>
          <rPr>
            <sz val="10"/>
            <rFont val="Arial"/>
          </rPr>
          <t>Eiesland, Jared:
Account numbers encoded in barcode with less than 10 digits will be assumed to have leading zeroes. Example: "123456789" will assume to be "0123456789"</t>
        </r>
      </text>
    </comment>
    <comment ref="D13" authorId="0" shapeId="0" xr:uid="{4FCDDA8C-C1A9-43D7-A694-19FCEEF643DC}">
      <text>
        <r>
          <rPr>
            <sz val="10"/>
            <rFont val="Arial"/>
          </rPr>
          <t xml:space="preserve">Eiesland, Jared:
Filing status can now be entered multiple ways and consistency is not required.  Standard federal abbreviations, standard state abbreviations, and number entries are all allowable for all entries. See valid values column.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Eiesland, Jared</author>
  </authors>
  <commentList>
    <comment ref="D11" authorId="0" shapeId="0" xr:uid="{8219929F-ACE9-46CF-90EC-BCFBDB248396}">
      <text>
        <r>
          <rPr>
            <sz val="10"/>
            <rFont val="Arial"/>
          </rPr>
          <t xml:space="preserve">Eiesland, Jared:
This is a date field. An entry of "2022" is incomplete and will translate to "02/02/0002" and thus will prevent processing without manual intervention. </t>
        </r>
      </text>
    </comment>
    <comment ref="D12" authorId="0" shapeId="0" xr:uid="{CEDFD99C-B93E-44D5-8CCC-C7C60FEE5D6C}">
      <text>
        <r>
          <rPr>
            <sz val="10"/>
            <rFont val="Arial"/>
          </rPr>
          <t>Eiesland, Jared:
Account numbers encoded in barcode with less than 10 digits will be assumed to have leading zeroes. Example: "123456789" will assume to be "0123456789"</t>
        </r>
      </text>
    </comment>
    <comment ref="D13" authorId="0" shapeId="0" xr:uid="{E00DFDE8-4295-41F6-9BE9-9DA0169D77C2}">
      <text>
        <r>
          <rPr>
            <sz val="10"/>
            <rFont val="Arial"/>
          </rPr>
          <t xml:space="preserve">Eiesland, Jared:
Filing status can now be entered multiple ways and consistency is not required.  Standard federal abbreviations, standard state abbreviations, and number entries are all allowable for all entries. See valid values column.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Eiesland, Jared</author>
  </authors>
  <commentList>
    <comment ref="D11" authorId="0" shapeId="0" xr:uid="{E810FB90-E970-4DAB-886F-ABE523833954}">
      <text>
        <r>
          <rPr>
            <sz val="10"/>
            <rFont val="Arial"/>
          </rPr>
          <t xml:space="preserve">Eiesland, Jared:
This is a date field. An entry of "2022" is incomplete and will translate to "02/02/0002" and thus will prevent processing without manual intervention. </t>
        </r>
      </text>
    </comment>
    <comment ref="D12" authorId="0" shapeId="0" xr:uid="{02FB24DA-0C07-440B-AB49-23E9F87CA5BC}">
      <text>
        <r>
          <rPr>
            <sz val="10"/>
            <rFont val="Arial"/>
          </rPr>
          <t>Eiesland, Jared:
Account numbers encoded in barcode with less than 10 digits will be assumed to have leading zeroes. Example: "123456789" will assume to be "0123456789"</t>
        </r>
      </text>
    </comment>
    <comment ref="D13" authorId="0" shapeId="0" xr:uid="{68D1CE75-C2A0-415F-BB78-C1337C6BB2E3}">
      <text>
        <r>
          <rPr>
            <sz val="10"/>
            <rFont val="Arial"/>
          </rPr>
          <t xml:space="preserve">Eiesland, Jared:
Filing status can now be entered multiple ways and consistency is not required.  Standard federal abbreviations, standard state abbreviations, and number entries are all allowable for all entries. See valid values column.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Eiesland, Jared</author>
  </authors>
  <commentList>
    <comment ref="D11" authorId="0" shapeId="0" xr:uid="{CC366C54-E1F0-4335-88CE-4820E6BB01CD}">
      <text>
        <r>
          <rPr>
            <sz val="10"/>
            <rFont val="Arial"/>
          </rPr>
          <t xml:space="preserve">Eiesland, Jared:
This is a date field. An entry of "2022" is incomplete and will translate to "02/02/0002" and thus will prevent processing without manual intervention. </t>
        </r>
      </text>
    </comment>
    <comment ref="D12" authorId="0" shapeId="0" xr:uid="{40A0230C-7650-4A5B-9B4A-0AF6F93538BE}">
      <text>
        <r>
          <rPr>
            <sz val="10"/>
            <rFont val="Arial"/>
          </rPr>
          <t>Eiesland, Jared:
Account numbers encoded in barcode with less than 10 digits will be assumed to have leading zeroes. Example: "123456789" will assume to be "0123456789"</t>
        </r>
      </text>
    </comment>
    <comment ref="D13" authorId="0" shapeId="0" xr:uid="{30FE5DCC-876D-4F78-97C9-EB616632C9A7}">
      <text>
        <r>
          <rPr>
            <sz val="10"/>
            <rFont val="Arial"/>
          </rPr>
          <t xml:space="preserve">Eiesland, Jared:
Filing status can now be entered multiple ways and consistency is not required.  Standard federal abbreviations, standard state abbreviations, and number entries are all allowable for all entries. See valid values column. </t>
        </r>
      </text>
    </comment>
  </commentList>
</comments>
</file>

<file path=xl/sharedStrings.xml><?xml version="1.0" encoding="utf-8"?>
<sst xmlns="http://schemas.openxmlformats.org/spreadsheetml/2006/main" count="14295" uniqueCount="1328">
  <si>
    <t>Combined Tax Return for Multnomah County Business Income Tax and City of Portland Business License Tax
Business Income Tax for Portland Oregon Metro Jurisdiction
Personal Income Tax for Multnomah County
Personal Income Tax for Portland Oregon Metro Jurisdiction</t>
  </si>
  <si>
    <t>Jurisdictions</t>
  </si>
  <si>
    <t>CPMC, MCP, METP, METB</t>
  </si>
  <si>
    <t>Specification Version</t>
  </si>
  <si>
    <t>Tax Year</t>
  </si>
  <si>
    <t>Revisions from the prior specification are highlighted in yellow</t>
  </si>
  <si>
    <t>Fields which have been problematic for vendors in the past are highlighted in light blue-grey for attention. May also include note on cell with a reminder. These fields have not changed, this is only a reminder.</t>
  </si>
  <si>
    <t>Returning vendors can view the "RevHistory" tab for changes since last version</t>
  </si>
  <si>
    <t>General Standards for the 2D Barcode</t>
  </si>
  <si>
    <t>Barcodes should be placed in the upper right corner of the tax form.</t>
  </si>
  <si>
    <t>Fields should never be zero filled. To zero fill means to fill up the entire allowable length of the field with zeros. If the printed form requests that the field always contain some value or, if no value, then a single zero can be passed to the barcode.</t>
  </si>
  <si>
    <t>Delimitate fields with a carriage return.</t>
  </si>
  <si>
    <t>For blank fields, use a carriage return unless blanks are not allowed, in which case use the default value.</t>
  </si>
  <si>
    <t>Date fields use up to a 10 digit format: mm/dd/yyyy (m/d/yyyy or m/d/yy or mmddyyyy are also allowed).</t>
  </si>
  <si>
    <t>Checkboxes should be rendered as 0 for unchecked, 1 for checked. ALL OTHER ENTIRES WILL BE TREATED AS 0</t>
  </si>
  <si>
    <t>Fields which can be negative are noted in the format column as having two formats, one for positive values and another for negative values. Negative amounts have a leading minus sign.</t>
  </si>
  <si>
    <t>Most values must be whole numbers. In cases where decimal places are allowed, the format column shows the maximum positions available before and after the decimal point.</t>
  </si>
  <si>
    <t xml:space="preserve">Rounding: Round to the nearest dollar. Midpoint away from zero: Round .5 up (if a positive number) or down (if a negative number). Bankers' rounding (Midpoint toward even) is also acceptible as long as it is used consistently. </t>
  </si>
  <si>
    <t>Text fields should be in all capitals, using standard ASCII.</t>
  </si>
  <si>
    <t>The first six fields of the barcode comprise the standard header. The fields are defined below:</t>
  </si>
  <si>
    <t>Header Version Number: will be incremented each time the standards group alters the physical structure of the barcodes that were created using multiple header formats. This value is static for all barcodes and is currently T1.</t>
  </si>
  <si>
    <t>Developer Code: A four-digit code used to identify the Software Developer whose application produced the barcode. The purpose of this field is to allow forms to be traced to the vendor producing them.</t>
  </si>
  <si>
    <t>Jurisdiction: An alphanumeric identifier indicating the taxing jurisdiction. CPMC, MCP, METP, METB</t>
  </si>
  <si>
    <t>Description: An alphanumeric identifier used to describe the form being processed, used to route the barcode information to the correct system for further processing.</t>
  </si>
  <si>
    <t>Specification Version: A number that identifies the version of the specifications used to produce the barcode. These specifications are provided by the jurisdiction processing the form and describe the data layout in the barcode.</t>
  </si>
  <si>
    <t>Software/Form Version: A vendor defined version number that reflects the software and form revision used to produce the barcode.</t>
  </si>
  <si>
    <t>Trailer</t>
  </si>
  <si>
    <t>The last field in the barcode is the trailer. The trailer is used to indicate the end of data has been reached. A static string of "*EOD*" is used as the trailer value. As with all fields, it must be followed by a carriage return and nothing else (i.e., no spaces).</t>
  </si>
  <si>
    <t>Contact Information</t>
  </si>
  <si>
    <t>PortlandTaxForms@portlandoregon.gov</t>
  </si>
  <si>
    <t>Barcode position and other parameters</t>
  </si>
  <si>
    <t>There shall be a clear zone in the upper right corner of the first page of the tax return.</t>
  </si>
  <si>
    <t>The clear zone shall be 4 1/2" wide by 2 1/4" high as measured from the upper right corner of the paper.</t>
  </si>
  <si>
    <t>The barcode shall be the only element printed in the clear zone.</t>
  </si>
  <si>
    <t>Quiet zone: The edges of the barcode shall be no closer than 1/8" to any other printed element or the edge of the page.</t>
  </si>
  <si>
    <t>Suggested position of the upper left corner of the barcode is 1/8" from the left edge of the clear zone and 1/2" from the top edge of the page.</t>
  </si>
  <si>
    <t>Suggested symbol height is 3 times symbol width.</t>
  </si>
  <si>
    <t>Symbols shall be 2 points tall.</t>
  </si>
  <si>
    <t>Suggested barcode width is approximately 2 1/2 times barcode height.</t>
  </si>
  <si>
    <t>Minimum error correction level is 4 (out of 0 to 8).</t>
  </si>
  <si>
    <t>CPMC Jurisdiction Exemption Reason Codes (these match eFile schemas)</t>
  </si>
  <si>
    <t xml:space="preserve">No business activity in jurisdiction </t>
  </si>
  <si>
    <t>Gross business income from all sources less than $100,000 (Multnomah County Only)</t>
  </si>
  <si>
    <t>Gross business income from all sources less than $50,000 (City of Portland Only)</t>
  </si>
  <si>
    <t>Only business is the operation of less than 10 residential rentals (Multnomah County Only)</t>
  </si>
  <si>
    <t>Real estate brokers (City of Portland Only)</t>
  </si>
  <si>
    <t xml:space="preserve">Insurance agent </t>
  </si>
  <si>
    <t>PL86-272</t>
  </si>
  <si>
    <t>Non-profit under ORS 317.080</t>
  </si>
  <si>
    <t>Trusts exempt from Federal income tax under IRC § 501</t>
  </si>
  <si>
    <t>Farm/Ag only (HVT still possible)</t>
  </si>
  <si>
    <t>Other (explanation required, please attach)</t>
  </si>
  <si>
    <t>Template Field Number</t>
  </si>
  <si>
    <t>Barcode Field Number</t>
  </si>
  <si>
    <t>Form Line #</t>
  </si>
  <si>
    <t>Label on Printed Form</t>
  </si>
  <si>
    <t>FieldName</t>
  </si>
  <si>
    <t>Visible</t>
  </si>
  <si>
    <t>Included in Barcode</t>
  </si>
  <si>
    <t>Adobe Form/Barcode Field Name</t>
  </si>
  <si>
    <t>SSMS Column Name</t>
  </si>
  <si>
    <t>FAST Field</t>
  </si>
  <si>
    <t>Default Value</t>
  </si>
  <si>
    <t>Blanks Allowed?</t>
  </si>
  <si>
    <t>Max Field size
with formatting</t>
  </si>
  <si>
    <t>Allowable characters</t>
  </si>
  <si>
    <t>Format</t>
  </si>
  <si>
    <t>Valid Values</t>
  </si>
  <si>
    <t>VersionNumber</t>
  </si>
  <si>
    <t>No</t>
  </si>
  <si>
    <t>Yes</t>
  </si>
  <si>
    <t>T1</t>
  </si>
  <si>
    <t>text</t>
  </si>
  <si>
    <t>DeveloperCode</t>
  </si>
  <si>
    <t>JCE</t>
  </si>
  <si>
    <t>A four-digit code used to identify the Software Developer whose application produced the barcode.</t>
  </si>
  <si>
    <t>Jurisdiction</t>
  </si>
  <si>
    <t>CPMC</t>
  </si>
  <si>
    <t>DescriptionFormName</t>
  </si>
  <si>
    <t>SpecificationVersion</t>
  </si>
  <si>
    <t>numeric</t>
  </si>
  <si>
    <t>xxxx</t>
  </si>
  <si>
    <t>SoftwareFormVersion</t>
  </si>
  <si>
    <t>A vendor defined version number that reflects the software and form revision used to produce the barcode.</t>
  </si>
  <si>
    <t>Taxable Year From</t>
  </si>
  <si>
    <t>periodfrom</t>
  </si>
  <si>
    <t>mm/dd/yyyy or mmddyyyy</t>
  </si>
  <si>
    <t>Taxable Year To</t>
  </si>
  <si>
    <t>periodto</t>
  </si>
  <si>
    <t>Account Number</t>
  </si>
  <si>
    <t>accountid</t>
  </si>
  <si>
    <t>x to xxxxxxxxxx</t>
  </si>
  <si>
    <t>Up to a 10 digit number: 0 to 9999999999 (blank allowed)</t>
  </si>
  <si>
    <t>FEIN#</t>
  </si>
  <si>
    <t>taxid</t>
  </si>
  <si>
    <t>xx-xxxxxxx or xxx-xx-xxxx or xxxxxxxxx</t>
  </si>
  <si>
    <t>NAICS</t>
  </si>
  <si>
    <t>naics</t>
  </si>
  <si>
    <t>xxxxxx</t>
  </si>
  <si>
    <t>6 digit NAICS code</t>
  </si>
  <si>
    <t>Merged/Reorg</t>
  </si>
  <si>
    <t>MergedReorg</t>
  </si>
  <si>
    <t>x</t>
  </si>
  <si>
    <t>0 = False, 1 = True</t>
  </si>
  <si>
    <t>Name</t>
  </si>
  <si>
    <t>busname</t>
  </si>
  <si>
    <t>Mailing Address Change</t>
  </si>
  <si>
    <t>newmailingaddr</t>
  </si>
  <si>
    <t>Mailing Address</t>
  </si>
  <si>
    <t>addr2</t>
  </si>
  <si>
    <t>City</t>
  </si>
  <si>
    <t>city</t>
  </si>
  <si>
    <t>State</t>
  </si>
  <si>
    <t>state</t>
  </si>
  <si>
    <t>Use the 2 character USPS state abbreviation when available</t>
  </si>
  <si>
    <t>Zip Code</t>
  </si>
  <si>
    <t>postalcode</t>
  </si>
  <si>
    <t>include hyphens</t>
  </si>
  <si>
    <t>Name of Parent Corporation</t>
  </si>
  <si>
    <t>ParentName</t>
  </si>
  <si>
    <t>FEIN of Parent Corp</t>
  </si>
  <si>
    <t>ParentFEIN</t>
  </si>
  <si>
    <t>Merged/Reorganized Business Name</t>
  </si>
  <si>
    <t>MergeReorgName</t>
  </si>
  <si>
    <t>FEIN of Previous Business</t>
  </si>
  <si>
    <t>PrevBusFEIN</t>
  </si>
  <si>
    <t>Initial Return</t>
  </si>
  <si>
    <t>InitialReturn</t>
  </si>
  <si>
    <t>Final Return</t>
  </si>
  <si>
    <t>FinalReturn</t>
  </si>
  <si>
    <t>Amended Return</t>
  </si>
  <si>
    <t>amendedreturn</t>
  </si>
  <si>
    <t>Extension</t>
  </si>
  <si>
    <t>Multnomah County gross income</t>
  </si>
  <si>
    <t>MCGI</t>
  </si>
  <si>
    <t>xxxxxxxxxxxxxxx; -xxxxxxxxxxxxxxx</t>
  </si>
  <si>
    <t>may be positive or negative</t>
  </si>
  <si>
    <t>Total income from all Schedules C,D,R, and F in all locations</t>
  </si>
  <si>
    <t>TotalGI</t>
  </si>
  <si>
    <t>xxxxxxxxxxxxxxx</t>
  </si>
  <si>
    <t>pass to barcode as a positive number</t>
  </si>
  <si>
    <t>Multomah County apportionment percentage</t>
  </si>
  <si>
    <t>MCApportionment</t>
  </si>
  <si>
    <t>x.xxxxxx</t>
  </si>
  <si>
    <t>include decimal point</t>
  </si>
  <si>
    <t>City of Portland gross Income</t>
  </si>
  <si>
    <t>CPGI</t>
  </si>
  <si>
    <t>Total gross income reported on line 2 (if different see instructions)</t>
  </si>
  <si>
    <t>TotalGICPDifferent</t>
  </si>
  <si>
    <t>city of portland apportionment percentage</t>
  </si>
  <si>
    <t>CPApportionment</t>
  </si>
  <si>
    <t>Exempt - Multnomah County</t>
  </si>
  <si>
    <t>MCExempt</t>
  </si>
  <si>
    <t>Multnomah County Reason</t>
  </si>
  <si>
    <t>MCExemptReason</t>
  </si>
  <si>
    <t>xx</t>
  </si>
  <si>
    <t>0;1;2;4;6;7;8;9;10;99</t>
  </si>
  <si>
    <t>Dropdown</t>
  </si>
  <si>
    <t>Exempt - City of Portland</t>
  </si>
  <si>
    <t>CPExempt</t>
  </si>
  <si>
    <t>City of Portland Reason</t>
  </si>
  <si>
    <t>CPExemptReason</t>
  </si>
  <si>
    <t>0;1;3;5;6;7;8;9;10;99</t>
  </si>
  <si>
    <t>Net Income Sch C</t>
  </si>
  <si>
    <t>NetIncome</t>
  </si>
  <si>
    <t>Net Income Sch F</t>
  </si>
  <si>
    <t>NISchF</t>
  </si>
  <si>
    <t>Deductible SE tax and OR modifications</t>
  </si>
  <si>
    <t>DeductibleSETaxAndORMods</t>
  </si>
  <si>
    <t>Net Income Sch B &amp; D</t>
  </si>
  <si>
    <t>NISchBandD</t>
  </si>
  <si>
    <t>Net Income Sch E</t>
  </si>
  <si>
    <t>NISchE</t>
  </si>
  <si>
    <t>Taxes Add Back</t>
  </si>
  <si>
    <t>TaxAddBack</t>
  </si>
  <si>
    <t>Owners Comp Add Back</t>
  </si>
  <si>
    <t>OwnersCompAddBack</t>
  </si>
  <si>
    <t>Number Of Owners</t>
  </si>
  <si>
    <t>NumofOwners</t>
  </si>
  <si>
    <t>xxxxxxxx</t>
  </si>
  <si>
    <t>Limited Partners with Paid Compensation</t>
  </si>
  <si>
    <t>NumOfLP</t>
  </si>
  <si>
    <t>Total Paid to Limited Partners</t>
  </si>
  <si>
    <t>TotalPaidToLP</t>
  </si>
  <si>
    <t>xxxxxxxx to x.xxxxxx</t>
  </si>
  <si>
    <t>include decimal point when not a whole number</t>
  </si>
  <si>
    <t>Schedule K and OR modifications</t>
  </si>
  <si>
    <t>OtherAddandSub</t>
  </si>
  <si>
    <t>Adjusted Net Income</t>
  </si>
  <si>
    <t>AdjNI</t>
  </si>
  <si>
    <t>Multnomah County modifications</t>
  </si>
  <si>
    <t>MCModifications</t>
  </si>
  <si>
    <t>Multnomah County Subject Net Income</t>
  </si>
  <si>
    <t>MCNI</t>
  </si>
  <si>
    <t>Owners Compensation Deduction</t>
  </si>
  <si>
    <t>MCOwnersComp</t>
  </si>
  <si>
    <t>almost always passed as a negative number;</t>
  </si>
  <si>
    <t>Subject Net Income</t>
  </si>
  <si>
    <t>MCSubjectNI</t>
  </si>
  <si>
    <t>Mutnomah County Apportioned Net Income</t>
  </si>
  <si>
    <t>MCApportionedNI</t>
  </si>
  <si>
    <t>Net Operating Loss Deduction</t>
  </si>
  <si>
    <t>MCNOL</t>
  </si>
  <si>
    <t>Income Subject to Tax</t>
  </si>
  <si>
    <t>MCTaxableIncome</t>
  </si>
  <si>
    <t>Multnomah County Business Income Tax</t>
  </si>
  <si>
    <t>MCBIT</t>
  </si>
  <si>
    <t>City of Portland Modifications</t>
  </si>
  <si>
    <t>CPModifications</t>
  </si>
  <si>
    <t>City of Portland Subject Net Income</t>
  </si>
  <si>
    <t>CPNI</t>
  </si>
  <si>
    <t>CPOwnersComp</t>
  </si>
  <si>
    <t>CPSubjectNI</t>
  </si>
  <si>
    <t>City of Portland Apportioned Net Income</t>
  </si>
  <si>
    <t>CPApportionedNI</t>
  </si>
  <si>
    <t>CPNOL</t>
  </si>
  <si>
    <t>CPTaxableIncome</t>
  </si>
  <si>
    <t>City of Portland Business License Tax</t>
  </si>
  <si>
    <t>CPBLT</t>
  </si>
  <si>
    <t>Heavy Vehicle Use Tax (HVT)</t>
  </si>
  <si>
    <t>HVT</t>
  </si>
  <si>
    <t>Pay Ratio Surtax</t>
  </si>
  <si>
    <t>PRS</t>
  </si>
  <si>
    <t>Residential Rental Registration fee</t>
  </si>
  <si>
    <t>RRR</t>
  </si>
  <si>
    <t>Total City of Portland Taxes and Fees</t>
  </si>
  <si>
    <t>CPSubtotalTaxandFee</t>
  </si>
  <si>
    <t>Total taxes and fees</t>
  </si>
  <si>
    <t>TotalTaxesandFees</t>
  </si>
  <si>
    <t>Late Payment or Later Filing Penalty</t>
  </si>
  <si>
    <t>PenaltyLate</t>
  </si>
  <si>
    <t>Underpayment Penalty</t>
  </si>
  <si>
    <t>PenaltyUnderpayment</t>
  </si>
  <si>
    <t>Interest</t>
  </si>
  <si>
    <t>Prepayments</t>
  </si>
  <si>
    <t>may be positive or negative (usually positive)</t>
  </si>
  <si>
    <t>Business Retention Credit</t>
  </si>
  <si>
    <t>BusRetCredit</t>
  </si>
  <si>
    <t>Overpayment</t>
  </si>
  <si>
    <t>Applied to tax year 2022</t>
  </si>
  <si>
    <t>CreditFarward</t>
  </si>
  <si>
    <t>Refunded to you</t>
  </si>
  <si>
    <t>Refund</t>
  </si>
  <si>
    <t>Amount Due</t>
  </si>
  <si>
    <t>AmountDue</t>
  </si>
  <si>
    <t>Filer's Email</t>
  </si>
  <si>
    <t>FilerEmail</t>
  </si>
  <si>
    <t>Regular expression (Regex) for valid email address</t>
  </si>
  <si>
    <t>Filer Phone</t>
  </si>
  <si>
    <t>FilerPhone</t>
  </si>
  <si>
    <t>strip formatting</t>
  </si>
  <si>
    <t>Preparer Name &amp; Address</t>
  </si>
  <si>
    <t>Preparer</t>
  </si>
  <si>
    <t>Preparer Phone</t>
  </si>
  <si>
    <t>PreparerPhone</t>
  </si>
  <si>
    <t>Print Date</t>
  </si>
  <si>
    <t>PrintDate</t>
  </si>
  <si>
    <t>Date barcode was generated; if not available then leave empty.</t>
  </si>
  <si>
    <t>*EOD*</t>
  </si>
  <si>
    <t>follow *EOD* by a single carriage return and nothing else</t>
  </si>
  <si>
    <t>Form</t>
  </si>
  <si>
    <t>Aliases</t>
  </si>
  <si>
    <t>2DBITS Name Table</t>
  </si>
  <si>
    <t>2DBITS Map table</t>
  </si>
  <si>
    <t>2DBITS Data table</t>
  </si>
  <si>
    <t>2DBITS SPROC</t>
  </si>
  <si>
    <t>FTP4 Export Location</t>
  </si>
  <si>
    <t>C-2021</t>
  </si>
  <si>
    <t>Corporate Combined Business Tax Return</t>
  </si>
  <si>
    <t>BZT/CBT C-Corp</t>
  </si>
  <si>
    <t>PDX+MC Business Tax</t>
  </si>
  <si>
    <t>BarcodeFieldNames</t>
  </si>
  <si>
    <t>BarcodeMap</t>
  </si>
  <si>
    <t>BarcodeData</t>
  </si>
  <si>
    <t>BZTTaxrpts_For_Processing</t>
  </si>
  <si>
    <t>ftp4.portlandoregon.gov/ITSOperations/Incoming/2DBarcode/BZT-2021</t>
  </si>
  <si>
    <t>SP-2021</t>
  </si>
  <si>
    <t>Sole Proprietor Combined Business Tax Return</t>
  </si>
  <si>
    <t>BZT/CBT SoleProp/Individual</t>
  </si>
  <si>
    <t>SC-2021</t>
  </si>
  <si>
    <t>S-Corporation Combined Business Tax Return</t>
  </si>
  <si>
    <t>BZT/CBT S-Corp</t>
  </si>
  <si>
    <t>P-2021</t>
  </si>
  <si>
    <t>Partnership Combined Business Tax Return</t>
  </si>
  <si>
    <t>BZT/CBT Partnership</t>
  </si>
  <si>
    <t>E-2021</t>
  </si>
  <si>
    <t>Trust/Estate Combined Business Tax Return</t>
  </si>
  <si>
    <t>BZT/CBT Trust/Estate</t>
  </si>
  <si>
    <t>MC-40-2021</t>
  </si>
  <si>
    <t>Multnomah County Preeschool for All Tax Return Full Year Resident</t>
  </si>
  <si>
    <t>PFA. MC40</t>
  </si>
  <si>
    <t>MC Personal Tax</t>
  </si>
  <si>
    <t>MCPBarcodeFieldNames</t>
  </si>
  <si>
    <t>MCPBarcodeMap</t>
  </si>
  <si>
    <t>MCPBarcodeData</t>
  </si>
  <si>
    <t>MC40Taxrpts_For_Processing</t>
  </si>
  <si>
    <t>ftp4.portlandoregon.gov/ITSOperations/Incoming/2DBarcode/MC40-2021</t>
  </si>
  <si>
    <t>MC-40-NP-2021</t>
  </si>
  <si>
    <t>Multnomah County Preeschool for All Tax Return Part-Year-Resident/Non-Resident</t>
  </si>
  <si>
    <t>PFA. MC40NP</t>
  </si>
  <si>
    <t>MC40NPTaxrpts_For_Processing</t>
  </si>
  <si>
    <t>ftp4.portlandoregon.gov/ITSOperations/Incoming/2DBarcode/MC40NP-2021</t>
  </si>
  <si>
    <t>MET-40-2021</t>
  </si>
  <si>
    <t>Metro Supportive Housing Services Individual Income Tax Return Full Year Resident</t>
  </si>
  <si>
    <t>SHS; METPIT; MET40</t>
  </si>
  <si>
    <t>Metro Personal Tax</t>
  </si>
  <si>
    <t>METPBarcodeFieldNames</t>
  </si>
  <si>
    <t>METPBarcodeMap</t>
  </si>
  <si>
    <t>METPBarcodeData</t>
  </si>
  <si>
    <t>MET40Taxrpts_For_Processing</t>
  </si>
  <si>
    <t>ftp4.portlandoregon.gov/ITSOperations/Incoming/2DBarcode/MET40-2021</t>
  </si>
  <si>
    <t>MET-40-NP-2021</t>
  </si>
  <si>
    <t>Metro Supportive Housing Services Individual Income Tax Return Part-Year-Resident/Non-Resident</t>
  </si>
  <si>
    <t>SHS; METPIT; MET40NP</t>
  </si>
  <si>
    <t>MET40NPTaxrpts_For_Processing</t>
  </si>
  <si>
    <t>ftp4.portlandoregon.gov/ITSOperations/Incoming/2DBarcode/MET40NP-2021</t>
  </si>
  <si>
    <t>METBIT-20-2021</t>
  </si>
  <si>
    <t>Metro Supportive Housing Services Business Income Tax Return, Corporation</t>
  </si>
  <si>
    <t>SHS;METBIT;METBIT20;MET20</t>
  </si>
  <si>
    <t>Metro Business Tax</t>
  </si>
  <si>
    <t>METBITBarcodeFieldNames</t>
  </si>
  <si>
    <t>METBITBarcodeMap</t>
  </si>
  <si>
    <t>METBITBarcodeData</t>
  </si>
  <si>
    <t>METBITTaxrpts_For_Processing</t>
  </si>
  <si>
    <t>ftp4.portlandoregon.gov/ITSOperations/Incoming/2DBarcode/METBIT-2021</t>
  </si>
  <si>
    <t>METBIT-20S-2021</t>
  </si>
  <si>
    <t>Metro Supportive Housing Services Business Income Tax Return, S-Corporation</t>
  </si>
  <si>
    <t>SHS;METBIT;METBIT20S;MET20S</t>
  </si>
  <si>
    <t>METBIT-65-2021</t>
  </si>
  <si>
    <t>Metro Supportive Housing Services Business Income Tax Return, Partnership</t>
  </si>
  <si>
    <t>SHS;METBIT;METBIT65;MET65</t>
  </si>
  <si>
    <t>METBIT-41-2021</t>
  </si>
  <si>
    <t>Metro Supportive Housing Services Business Income Tax Return, Estate/Trust</t>
  </si>
  <si>
    <t>SHS;METBIT;METBIT41;MET41</t>
  </si>
  <si>
    <t>Informational Only</t>
  </si>
  <si>
    <t>2DBITS Column Name</t>
  </si>
  <si>
    <t>ITS Field Name</t>
  </si>
  <si>
    <t xml:space="preserve">MeF Value </t>
  </si>
  <si>
    <t>MeF Note</t>
  </si>
  <si>
    <t>Form Blanks Allowed?</t>
  </si>
  <si>
    <t>Form 
Max Field size
with formatting</t>
  </si>
  <si>
    <t>AccountId</t>
  </si>
  <si>
    <t> </t>
  </si>
  <si>
    <t>BusTaxAcctNumber</t>
  </si>
  <si>
    <t>Keeping element name due to type defined to restrict account number format</t>
  </si>
  <si>
    <t>ParentCorpFEIN</t>
  </si>
  <si>
    <t>xx-xxxxxxx or xxxxxxxxx</t>
  </si>
  <si>
    <t>MailingChange</t>
  </si>
  <si>
    <t>MailingAddressChange</t>
  </si>
  <si>
    <t>ParentCorp</t>
  </si>
  <si>
    <t>PreviousName</t>
  </si>
  <si>
    <t>PreviousNameFEIN</t>
  </si>
  <si>
    <t>Checkbox</t>
  </si>
  <si>
    <t>CeasedBusiness</t>
  </si>
  <si>
    <t>CityAmended</t>
  </si>
  <si>
    <t>Amended</t>
  </si>
  <si>
    <t>AmendedReturn</t>
  </si>
  <si>
    <t>ExtensionGranted</t>
  </si>
  <si>
    <t>ExtensionFiled</t>
  </si>
  <si>
    <t>Agrees to paper form and 2D</t>
  </si>
  <si>
    <t>Line 1:</t>
  </si>
  <si>
    <t>CountyGrossIncomeMLT</t>
  </si>
  <si>
    <t>&gt;=0</t>
  </si>
  <si>
    <t>Line 2:</t>
  </si>
  <si>
    <t>TotalGrossIncome</t>
  </si>
  <si>
    <t>TotalGrossIncomeMLT</t>
  </si>
  <si>
    <t>Tacked on MLT to be consistent and to help vendors differentiate between jurisdictions.</t>
  </si>
  <si>
    <t>Line 3:</t>
  </si>
  <si>
    <t>IncomePercentMLT</t>
  </si>
  <si>
    <t>&lt;=1.000000</t>
  </si>
  <si>
    <t>Line 4:</t>
  </si>
  <si>
    <t>PortlandGrossIncome</t>
  </si>
  <si>
    <t>Line 5:</t>
  </si>
  <si>
    <t>TotalGrossIncomePDX</t>
  </si>
  <si>
    <t>Line 6:</t>
  </si>
  <si>
    <t>IncomePercentPDX</t>
  </si>
  <si>
    <t>ExemptMLT</t>
  </si>
  <si>
    <t>Boolean</t>
  </si>
  <si>
    <t>ExemptReasonMLT</t>
  </si>
  <si>
    <t xml:space="preserve">0;1;2;4;6;7;8;9;10;99 </t>
  </si>
  <si>
    <t>ExemptPDX</t>
  </si>
  <si>
    <t>ExemptReasonPDX</t>
  </si>
  <si>
    <t>Line 7:</t>
  </si>
  <si>
    <t xml:space="preserve">Net Income </t>
  </si>
  <si>
    <t>Can be negative or positive</t>
  </si>
  <si>
    <t>Line 8</t>
  </si>
  <si>
    <t>Line 9:</t>
  </si>
  <si>
    <t>CompensationAddBack</t>
  </si>
  <si>
    <t>Stakeholders</t>
  </si>
  <si>
    <t>NumControlShareholders</t>
  </si>
  <si>
    <t>Leaving as NumControlShareholders because shareholder and stakeholder are not the same thing.</t>
  </si>
  <si>
    <t>xxxxxxxx to x.xxxxxxx</t>
  </si>
  <si>
    <t>Line 10:</t>
  </si>
  <si>
    <t>Other Additions and Subtractions</t>
  </si>
  <si>
    <t>OtherAddSub</t>
  </si>
  <si>
    <t>Line 11:</t>
  </si>
  <si>
    <t>AdjustedNetIncome</t>
  </si>
  <si>
    <t>Line 12:</t>
  </si>
  <si>
    <t>ModificationsMLT</t>
  </si>
  <si>
    <t>Line 13:</t>
  </si>
  <si>
    <t>NetBusinessIncomeMLT</t>
  </si>
  <si>
    <t>Line 14:</t>
  </si>
  <si>
    <t>CompDeductionMLT</t>
  </si>
  <si>
    <t>&lt;=0</t>
  </si>
  <si>
    <t>Line 15:</t>
  </si>
  <si>
    <t>SubjectNetIncomeMLT</t>
  </si>
  <si>
    <t>Line 16:</t>
  </si>
  <si>
    <t>ApportionedNetIncomeMLT</t>
  </si>
  <si>
    <t>Line 17:</t>
  </si>
  <si>
    <t>OperatingLossDeductMLT</t>
  </si>
  <si>
    <t>Line 18:</t>
  </si>
  <si>
    <t>TaxableIncomeMLT</t>
  </si>
  <si>
    <t>Line 19:</t>
  </si>
  <si>
    <t>TaxMLT</t>
  </si>
  <si>
    <t>Line 20:</t>
  </si>
  <si>
    <t>ModificationsPDX</t>
  </si>
  <si>
    <t>Line 21:</t>
  </si>
  <si>
    <t>NetBusinessIncomePDX</t>
  </si>
  <si>
    <t>Line 22:</t>
  </si>
  <si>
    <t>CompDeductionPDX</t>
  </si>
  <si>
    <t>Line 23:</t>
  </si>
  <si>
    <t>SubjectNetIncomePDX</t>
  </si>
  <si>
    <t>Line 24:</t>
  </si>
  <si>
    <t>ApportionedNetIncomePDX</t>
  </si>
  <si>
    <t>Line 25:</t>
  </si>
  <si>
    <t>OperatingLossDeductPDX</t>
  </si>
  <si>
    <t>Line 26:</t>
  </si>
  <si>
    <t>TaxableIncomePDX</t>
  </si>
  <si>
    <t>Line 27:</t>
  </si>
  <si>
    <t>TaxPDX</t>
  </si>
  <si>
    <t>Line 28:</t>
  </si>
  <si>
    <t>HVTPDX</t>
  </si>
  <si>
    <t>Line 29:</t>
  </si>
  <si>
    <t>PayRatioSurtaxPDX</t>
  </si>
  <si>
    <t>Line 30:</t>
  </si>
  <si>
    <t>TotalResRentalRegFee</t>
  </si>
  <si>
    <t>Line 31:</t>
  </si>
  <si>
    <t>TotalTaxPDX</t>
  </si>
  <si>
    <t>Line 32:</t>
  </si>
  <si>
    <t>TotalTax</t>
  </si>
  <si>
    <t>Line 33:</t>
  </si>
  <si>
    <t>LatePenalty</t>
  </si>
  <si>
    <t>Line 34:</t>
  </si>
  <si>
    <t>UnderpaymentPenalty</t>
  </si>
  <si>
    <t>Line 35:</t>
  </si>
  <si>
    <t>Line 36:</t>
  </si>
  <si>
    <t>Line 37:</t>
  </si>
  <si>
    <t>BRCCreditTotal</t>
  </si>
  <si>
    <t>Line 38:</t>
  </si>
  <si>
    <t>Line 39a:</t>
  </si>
  <si>
    <t>RequestedRefund</t>
  </si>
  <si>
    <t>Line 39b:</t>
  </si>
  <si>
    <t>CreditForward</t>
  </si>
  <si>
    <t>RequestedCreditForward</t>
  </si>
  <si>
    <t>Line 40:</t>
  </si>
  <si>
    <t>TotalDue</t>
  </si>
  <si>
    <t>Agrees w/2D</t>
  </si>
  <si>
    <t>ScheduleC</t>
  </si>
  <si>
    <t>Can be positive or negative</t>
  </si>
  <si>
    <t>ScheduleF</t>
  </si>
  <si>
    <t>DeductibleSETax</t>
  </si>
  <si>
    <t>ScheduleBD</t>
  </si>
  <si>
    <t>ScheduleE</t>
  </si>
  <si>
    <t>Owners</t>
  </si>
  <si>
    <t>NumOfOwners</t>
  </si>
  <si>
    <t xml:space="preserve">Radio button requires either 1 or 2 only. </t>
  </si>
  <si>
    <t>Net Income</t>
  </si>
  <si>
    <t>ScheduleK</t>
  </si>
  <si>
    <t>Can be positve or negative</t>
  </si>
  <si>
    <t>Line 38a:</t>
  </si>
  <si>
    <t>Line 38b:</t>
  </si>
  <si>
    <t>Line 39:</t>
  </si>
  <si>
    <t>Line 8:</t>
  </si>
  <si>
    <t>Number of General Partners</t>
  </si>
  <si>
    <t>POCTGeneralPartner</t>
  </si>
  <si>
    <t xml:space="preserve">Leaving as is because element is a complex type that encompasses </t>
  </si>
  <si>
    <t>LimitedPartners</t>
  </si>
  <si>
    <t>POCTLimitedPartner</t>
  </si>
  <si>
    <t>LimitedPartnersPaid</t>
  </si>
  <si>
    <t>POCTLPCompensation</t>
  </si>
  <si>
    <t>Leaving as is because the element name is more clear for software vendors.</t>
  </si>
  <si>
    <t>ITS takes absolute value and makes the value negative</t>
  </si>
  <si>
    <t>Line 32a:</t>
  </si>
  <si>
    <t>Line 32b:</t>
  </si>
  <si>
    <t>Max Field size</t>
  </si>
  <si>
    <t>FAST FIELD</t>
  </si>
  <si>
    <t>with formatting</t>
  </si>
  <si>
    <t>MCP</t>
  </si>
  <si>
    <t>Form Type</t>
  </si>
  <si>
    <t>TaxYear</t>
  </si>
  <si>
    <t>Form Year</t>
  </si>
  <si>
    <t>Account #</t>
  </si>
  <si>
    <t>Filing Status</t>
  </si>
  <si>
    <t>FilingStatus</t>
  </si>
  <si>
    <t>1 = Single 
2 = Married Separately
3 = Married Jointly
4 = Head of Household
5 = Qualifying Widow(er)</t>
  </si>
  <si>
    <t>Tax Form Filed With Oregon</t>
  </si>
  <si>
    <t>FormFiledWithOregon</t>
  </si>
  <si>
    <t>Multnomah County Residency</t>
  </si>
  <si>
    <t>MCResidency</t>
  </si>
  <si>
    <t>Taxpayer Deceased</t>
  </si>
  <si>
    <t>TaxpayerDeceased</t>
  </si>
  <si>
    <t>Prime Deceased</t>
  </si>
  <si>
    <t xml:space="preserve">0 = False, 1 = True </t>
  </si>
  <si>
    <t>Taxpayer Last Name</t>
  </si>
  <si>
    <t>TaxpayerLastName</t>
  </si>
  <si>
    <t>Prime Last Name</t>
  </si>
  <si>
    <t>Taxpayer First Name</t>
  </si>
  <si>
    <t>TaxpayerFirstName</t>
  </si>
  <si>
    <t>Prime First Name &amp; Initial</t>
  </si>
  <si>
    <t>Taxpayer SSN</t>
  </si>
  <si>
    <t>TaxpayerSSN</t>
  </si>
  <si>
    <t>Prime SSN</t>
  </si>
  <si>
    <t>xxx-xx-xxxx or xxxxxxxxx</t>
  </si>
  <si>
    <t>Spouse Deceased</t>
  </si>
  <si>
    <t>SpouseDeceased</t>
  </si>
  <si>
    <t>Spouse Last Name</t>
  </si>
  <si>
    <t>SpouseLastName</t>
  </si>
  <si>
    <t>Spouse First Name</t>
  </si>
  <si>
    <t>SpouseFirstName</t>
  </si>
  <si>
    <t>Spouse First Name &amp; Initial</t>
  </si>
  <si>
    <t>Spouse SSN</t>
  </si>
  <si>
    <t>SpouseSSN</t>
  </si>
  <si>
    <t>Residence Changed</t>
  </si>
  <si>
    <t>ResidenceChanged</t>
  </si>
  <si>
    <t>Location Changed</t>
  </si>
  <si>
    <t>ResidenceAddress</t>
  </si>
  <si>
    <t>Location Street</t>
  </si>
  <si>
    <t>Residence City</t>
  </si>
  <si>
    <t>ResidenceCity</t>
  </si>
  <si>
    <t>Location City</t>
  </si>
  <si>
    <t>Residence State</t>
  </si>
  <si>
    <t>ResidenceState</t>
  </si>
  <si>
    <t>Location State</t>
  </si>
  <si>
    <t>Residence ZIP</t>
  </si>
  <si>
    <t>ResidenceZIP</t>
  </si>
  <si>
    <t>Location Zip</t>
  </si>
  <si>
    <t>Mailing Change</t>
  </si>
  <si>
    <t>MailingAddress</t>
  </si>
  <si>
    <t>Mailing Street</t>
  </si>
  <si>
    <t>Mailing City</t>
  </si>
  <si>
    <t>MailingCity</t>
  </si>
  <si>
    <t>Mailing State</t>
  </si>
  <si>
    <t>MailingState</t>
  </si>
  <si>
    <t>Mailing ZIP</t>
  </si>
  <si>
    <t>MailingZIP</t>
  </si>
  <si>
    <t>Mailing Zip</t>
  </si>
  <si>
    <t>Return Flag</t>
  </si>
  <si>
    <t>Extension Filed</t>
  </si>
  <si>
    <t>Oregon Taxable Income</t>
  </si>
  <si>
    <t>ORTaxableIncome</t>
  </si>
  <si>
    <t>TaxableIncome</t>
  </si>
  <si>
    <t>Line 1 - OR-40</t>
  </si>
  <si>
    <t>xxxxxxxxxxxx; -xxxxxxxxxxxx</t>
  </si>
  <si>
    <t>Line 2</t>
  </si>
  <si>
    <t>Less exempt income</t>
  </si>
  <si>
    <t>ExemptIncome</t>
  </si>
  <si>
    <t>Line 2 - Less exempt Income</t>
  </si>
  <si>
    <t>can this be restricted to negatives only?</t>
  </si>
  <si>
    <t>PassthroughModification</t>
  </si>
  <si>
    <t>Pass-through income modification (Line B-2 of Schedule B)</t>
  </si>
  <si>
    <t>AllowableDeductions</t>
  </si>
  <si>
    <t>Line 3 - Pass Through (b-2)</t>
  </si>
  <si>
    <t>Exemption Threshold</t>
  </si>
  <si>
    <t>Exemption</t>
  </si>
  <si>
    <t>Line 4 - PFA Threshhold</t>
  </si>
  <si>
    <t>-xxxxxxxxxxxx</t>
  </si>
  <si>
    <t>Negative -125000 or -200000 based on Filing Status Radio Button</t>
  </si>
  <si>
    <t>Income subject to tax</t>
  </si>
  <si>
    <t>SubjectIncome</t>
  </si>
  <si>
    <t>Line 5 - Income Subject to Tax</t>
  </si>
  <si>
    <t>xxxxxxxxxxxx</t>
  </si>
  <si>
    <t>Min $0. Pass to barcode as a positive number</t>
  </si>
  <si>
    <t>Tier 1 taxable income</t>
  </si>
  <si>
    <t>Tier1TaxableIncome</t>
  </si>
  <si>
    <t>Line 5a - Tier 1 taxable Income</t>
  </si>
  <si>
    <t>Tier 2 taxable income</t>
  </si>
  <si>
    <t>Tier2TaxableIncome</t>
  </si>
  <si>
    <t>Line 5b - Tier 2 taxable Income</t>
  </si>
  <si>
    <t>Tier1 Tax</t>
  </si>
  <si>
    <t>Tier1Tax</t>
  </si>
  <si>
    <t>Line 6 - Tier 1 Tax</t>
  </si>
  <si>
    <t>Tier2 Tax</t>
  </si>
  <si>
    <t>Tier2Tax</t>
  </si>
  <si>
    <t>Line 7 - Tier 2 Tax</t>
  </si>
  <si>
    <t>Total Tax</t>
  </si>
  <si>
    <t>Line 8 - Total Tax</t>
  </si>
  <si>
    <t>Credit for Other State's Taxes Paid</t>
  </si>
  <si>
    <t>CreditOtherStateTax</t>
  </si>
  <si>
    <t>Line 9 - Credits paid to other States</t>
  </si>
  <si>
    <t>Max $0. pass to barcode as negative</t>
  </si>
  <si>
    <t>Withholding</t>
  </si>
  <si>
    <t>Line 10 - Employer Withholding (A-2)</t>
  </si>
  <si>
    <t>Line 11 - Prepayments</t>
  </si>
  <si>
    <t>Penalty</t>
  </si>
  <si>
    <t>Penalties</t>
  </si>
  <si>
    <t>Line 12 - Penalty</t>
  </si>
  <si>
    <t>Line 13 - Interest</t>
  </si>
  <si>
    <t>Balance</t>
  </si>
  <si>
    <t>Line 14 - Balance Due/Overpayment</t>
  </si>
  <si>
    <t>Line 15 - Overpayment</t>
  </si>
  <si>
    <t>Line 15a - Refund to you</t>
  </si>
  <si>
    <t>Credit Forward</t>
  </si>
  <si>
    <t>Credit</t>
  </si>
  <si>
    <t>Line 15b - Credit Carry Forward</t>
  </si>
  <si>
    <t>Line 16 - Balance Due</t>
  </si>
  <si>
    <t>Schedule INC Line 1 Federal</t>
  </si>
  <si>
    <t>SchINC1F</t>
  </si>
  <si>
    <t>Schedule INC Line 1 Multnomah County</t>
  </si>
  <si>
    <t>SchINC1M</t>
  </si>
  <si>
    <t>Schedule INC Line 2 Federal</t>
  </si>
  <si>
    <t>SchINC2F</t>
  </si>
  <si>
    <t>Schedule INC Line 2 Multnomah County</t>
  </si>
  <si>
    <t>SchINC2M</t>
  </si>
  <si>
    <t>Schedule INC Line 3 Federal</t>
  </si>
  <si>
    <t>SchINC3F</t>
  </si>
  <si>
    <t>Schedule INC Line 3 Multnomah County</t>
  </si>
  <si>
    <t>SchINC3M</t>
  </si>
  <si>
    <t>Schedule INC Line 4 Federal</t>
  </si>
  <si>
    <t>SchINC4F</t>
  </si>
  <si>
    <t>Schedule INC Line 4 Multnomah County</t>
  </si>
  <si>
    <t>SchINC4M</t>
  </si>
  <si>
    <t>Schedule INC Line 5 Federal</t>
  </si>
  <si>
    <t>SchINC5F</t>
  </si>
  <si>
    <t>Schedule INC Line 5 Multnomah County</t>
  </si>
  <si>
    <t>SchINC5M</t>
  </si>
  <si>
    <t>Schedule INC Line 6 Federal</t>
  </si>
  <si>
    <t>SchINC6F</t>
  </si>
  <si>
    <t>Schedule INC Line 6 Multnomah County</t>
  </si>
  <si>
    <t>SchINC6M</t>
  </si>
  <si>
    <t>Schedule INC Line 7 Federal</t>
  </si>
  <si>
    <t>SchINC7F</t>
  </si>
  <si>
    <t>Schedule INC Line 7 Multnomah County</t>
  </si>
  <si>
    <t>SchINC7M</t>
  </si>
  <si>
    <t>Schedule INC Line 8 Federal</t>
  </si>
  <si>
    <t>SchINC8F</t>
  </si>
  <si>
    <t>Schedule INC Line 8 Multnomah County</t>
  </si>
  <si>
    <t>SchINC8M</t>
  </si>
  <si>
    <t>Schedule INC Line 9 Federal</t>
  </si>
  <si>
    <t>SchINC9F</t>
  </si>
  <si>
    <t>Schedule INC Line 9 Multnomah County</t>
  </si>
  <si>
    <t>SchINC9M</t>
  </si>
  <si>
    <t>Schedule INC Line 10 Federal</t>
  </si>
  <si>
    <t>SchINC10F</t>
  </si>
  <si>
    <t>Schedule INC Line 10 Multnomah County</t>
  </si>
  <si>
    <t>SchINC10M</t>
  </si>
  <si>
    <t>Schedule INC Line 11 Federal</t>
  </si>
  <si>
    <t>SchINC11F</t>
  </si>
  <si>
    <t>Schedule INC Line 11 Multnomah County</t>
  </si>
  <si>
    <t>SchINC11M</t>
  </si>
  <si>
    <t>Schedule INC Line 12 Federal</t>
  </si>
  <si>
    <t>SchINC12F</t>
  </si>
  <si>
    <t>Schedule INC Line 12 Multnomah County</t>
  </si>
  <si>
    <t>SchINC12M</t>
  </si>
  <si>
    <t>Schedule INC Line 13 Federal</t>
  </si>
  <si>
    <t>SchINC13F</t>
  </si>
  <si>
    <t>Schedule INC Line 13 Multnomah County</t>
  </si>
  <si>
    <t>SchINC13M</t>
  </si>
  <si>
    <t>Schedule INC Line 14 Federal</t>
  </si>
  <si>
    <t>SchINC14F</t>
  </si>
  <si>
    <t>Schedule INC Line 14 Multnomah County</t>
  </si>
  <si>
    <t>SchINC14M</t>
  </si>
  <si>
    <t>Schedule INC Line 15 Federal</t>
  </si>
  <si>
    <t>SchINC15F</t>
  </si>
  <si>
    <t>Schedule INC Line 15 Multnomah County</t>
  </si>
  <si>
    <t>SchINC15M</t>
  </si>
  <si>
    <t>Schedule INC Line 16 Federal</t>
  </si>
  <si>
    <t>SchINC16F</t>
  </si>
  <si>
    <t>Schedule INC Line 16 Multnomah County</t>
  </si>
  <si>
    <t>SchINC16M</t>
  </si>
  <si>
    <t>Schedule INC Line 17 Federal</t>
  </si>
  <si>
    <t>SchINC17F</t>
  </si>
  <si>
    <t>Schedule INC Line 17 Multnomah County</t>
  </si>
  <si>
    <t>SchINC17M</t>
  </si>
  <si>
    <t>Schedule INC Line 18 Federal</t>
  </si>
  <si>
    <t>SchINC18F</t>
  </si>
  <si>
    <t>Schedule INC Line 18 Multnomah County</t>
  </si>
  <si>
    <t>SchINC18M</t>
  </si>
  <si>
    <t>Schedule INC Line 19 Federal</t>
  </si>
  <si>
    <t>SchINC19F</t>
  </si>
  <si>
    <t>Schedule INC Line 19 Multnomah County</t>
  </si>
  <si>
    <t>SchINC19M</t>
  </si>
  <si>
    <t>Schedule INC Line 20 Federal</t>
  </si>
  <si>
    <t>SchINC20F</t>
  </si>
  <si>
    <t>Schedule INC Line 20 Multnomah County</t>
  </si>
  <si>
    <t>SchINC20M</t>
  </si>
  <si>
    <t>Schedule INC Line 21 Federal</t>
  </si>
  <si>
    <t>SchINC21F</t>
  </si>
  <si>
    <t>Schedule INC Line 21 Multnomah County</t>
  </si>
  <si>
    <t>SchINC21M</t>
  </si>
  <si>
    <t>Schedule INC Line 22 Federal</t>
  </si>
  <si>
    <t>SchINC22F</t>
  </si>
  <si>
    <t>Schedule INC Line 22 Multnomah County</t>
  </si>
  <si>
    <t>SchINC22M</t>
  </si>
  <si>
    <t>Schedule INC Line 23 Federal</t>
  </si>
  <si>
    <t>SchINC23F</t>
  </si>
  <si>
    <t>Schedule INC Line 23 Multnomah County</t>
  </si>
  <si>
    <t>SchINC23M</t>
  </si>
  <si>
    <t>Schedule INC Line 24 Federal</t>
  </si>
  <si>
    <t>SchINC24F</t>
  </si>
  <si>
    <t>Schedule INC Line 24 Multnomah County</t>
  </si>
  <si>
    <t>SchINC24M</t>
  </si>
  <si>
    <t>Schedule INC Line 25 Federal</t>
  </si>
  <si>
    <t>SchINC25F</t>
  </si>
  <si>
    <t>Schedule INC Line 25 Multnomah County</t>
  </si>
  <si>
    <t>SchINC25M</t>
  </si>
  <si>
    <t>Schedule INC Line 26 Federal</t>
  </si>
  <si>
    <t>SchINC26F</t>
  </si>
  <si>
    <t>Schedule INC Line 27 Federal</t>
  </si>
  <si>
    <t>SchINC27F</t>
  </si>
  <si>
    <t>Schedule INC Line 28 Federal</t>
  </si>
  <si>
    <t>SchINC28F</t>
  </si>
  <si>
    <t>Schedule INC Line 28 Multnomah County</t>
  </si>
  <si>
    <t>SchINC28M</t>
  </si>
  <si>
    <t>Schedule INC Line 29 Federal</t>
  </si>
  <si>
    <t>SchINC29F</t>
  </si>
  <si>
    <t>Schedule INC Line 29 Multnomah County</t>
  </si>
  <si>
    <t>SchINC29M</t>
  </si>
  <si>
    <t>Schedule INC Line 30</t>
  </si>
  <si>
    <t>SchINC30</t>
  </si>
  <si>
    <t>Schedule INC Line 31</t>
  </si>
  <si>
    <t>SchINC31</t>
  </si>
  <si>
    <t>Schedule INC Line 32</t>
  </si>
  <si>
    <t>SchINC32</t>
  </si>
  <si>
    <t>Schedule INC Line 33</t>
  </si>
  <si>
    <t>SchINC33</t>
  </si>
  <si>
    <t>Schedule INC Line 34</t>
  </si>
  <si>
    <t>SchINC34</t>
  </si>
  <si>
    <t>Schedule INC Line 35</t>
  </si>
  <si>
    <t>SchINC35</t>
  </si>
  <si>
    <t>Schedule INC Line 36</t>
  </si>
  <si>
    <t>SchINC36</t>
  </si>
  <si>
    <t>Schedule INC Line 37</t>
  </si>
  <si>
    <t>SchINC37</t>
  </si>
  <si>
    <t>Schedule INC Line 38</t>
  </si>
  <si>
    <t>SchINC38</t>
  </si>
  <si>
    <t>Taxfiler Email</t>
  </si>
  <si>
    <t>TaxfilerEmail</t>
  </si>
  <si>
    <t>Taxfiler Phone</t>
  </si>
  <si>
    <t>TaxfilerPhone</t>
  </si>
  <si>
    <t>Preparer Name</t>
  </si>
  <si>
    <t>PreparerName</t>
  </si>
  <si>
    <t>Schedule A - Withholdings - 1a - EmployeeSSN</t>
  </si>
  <si>
    <t>SchA1a</t>
  </si>
  <si>
    <t>Schedule A - Withholdings - 1b - Employer Name</t>
  </si>
  <si>
    <t>SchA1b</t>
  </si>
  <si>
    <t>Schedule A - Withholdings - 1c - Employer FEIN</t>
  </si>
  <si>
    <t>SchA1c</t>
  </si>
  <si>
    <t>Schedule A - Withholdings - 1d - Wages</t>
  </si>
  <si>
    <t>SchA1d</t>
  </si>
  <si>
    <t>Schedule A - Withholdings - 1e - Withholding</t>
  </si>
  <si>
    <t>SchA1e</t>
  </si>
  <si>
    <t>Schedule A - Withholdings - 2a - EmployeeSSN</t>
  </si>
  <si>
    <t>SchA2a</t>
  </si>
  <si>
    <t>Schedule A - Withholdings - 2b - Employer Name</t>
  </si>
  <si>
    <t>SchA2b</t>
  </si>
  <si>
    <t>Schedule A - Withholdings - 3c - Employer FEIN</t>
  </si>
  <si>
    <t>SchA2c</t>
  </si>
  <si>
    <t>Schedule A - Withholdings - 2d - Wages</t>
  </si>
  <si>
    <t>SchA2d</t>
  </si>
  <si>
    <t>Schedule A - Withholdings - 2e - Withholding</t>
  </si>
  <si>
    <t>SchA2e</t>
  </si>
  <si>
    <t>Schedule A - Withholdings - 3a - EmployeeSSN</t>
  </si>
  <si>
    <t>SchA3a</t>
  </si>
  <si>
    <t>Schedule A - Withholdings - 3b - Employer Name</t>
  </si>
  <si>
    <t>SchA3b</t>
  </si>
  <si>
    <t>SchA3c</t>
  </si>
  <si>
    <t>Schedule A - Withholdings - 3d - Wages</t>
  </si>
  <si>
    <t>SchA3d</t>
  </si>
  <si>
    <t>Schedule A - Withholdings - 3e - Withholding</t>
  </si>
  <si>
    <t>SchA3e</t>
  </si>
  <si>
    <t>Schedule A - Withholdings - 4a - EmployeeSSN</t>
  </si>
  <si>
    <t>SchA4a</t>
  </si>
  <si>
    <t>Schedule A - Withholdings - 4b - Employer Name</t>
  </si>
  <si>
    <t>SchA4b</t>
  </si>
  <si>
    <t>Schedule A - Withholdings - 4c - Employer FEIN</t>
  </si>
  <si>
    <t>SchA4c</t>
  </si>
  <si>
    <t>Schedule A - Withholdings - 4d - Wages</t>
  </si>
  <si>
    <t>SchA4d</t>
  </si>
  <si>
    <t>Schedule A - Withholdings - 4e - Withholding</t>
  </si>
  <si>
    <t>SchA4e</t>
  </si>
  <si>
    <t>Schedule A - Withholdings - Additional Checkbox</t>
  </si>
  <si>
    <t>SchAAdditional</t>
  </si>
  <si>
    <t>Schedule A - Withholdings - Sum</t>
  </si>
  <si>
    <t>SchASum</t>
  </si>
  <si>
    <t>Account Number (duplicate)</t>
  </si>
  <si>
    <t>AccountidDupe</t>
  </si>
  <si>
    <t>TaxYearDupe</t>
  </si>
  <si>
    <t>Taxpayer Last Name (duplicate)</t>
  </si>
  <si>
    <t>TaxpayerLastNameDupe</t>
  </si>
  <si>
    <t>Taxpayer First Name (duplicate)</t>
  </si>
  <si>
    <t>TaxpayerFirstNameDupe</t>
  </si>
  <si>
    <t>Taxpayer SSN (duplicate)</t>
  </si>
  <si>
    <t>TaxpayerSSNDupe</t>
  </si>
  <si>
    <t>Spouse Last Name (duplicate)</t>
  </si>
  <si>
    <t>SpouseLastNameDupe</t>
  </si>
  <si>
    <t>Spouse First Name (duplicate)</t>
  </si>
  <si>
    <t>SpouseFirstNameDupe</t>
  </si>
  <si>
    <t>Spouse SSN (duplicate)</t>
  </si>
  <si>
    <t>SpouseSSNDupe</t>
  </si>
  <si>
    <t>Schedule B - PassThrough - 1a - PassThrough TaxID</t>
  </si>
  <si>
    <t>SchB1a</t>
  </si>
  <si>
    <t>Schedule B - PassThrough - 1b - PassThrough Name</t>
  </si>
  <si>
    <t>SchB1b</t>
  </si>
  <si>
    <t>Schedule B - PassThrough - 1c - PassThrough Income</t>
  </si>
  <si>
    <t>SchB1c</t>
  </si>
  <si>
    <t>Schedule B - PassThrough - 1d - PassThrough Apportionment</t>
  </si>
  <si>
    <t>SchB1d</t>
  </si>
  <si>
    <t>Schedule B - PassThrough - 1e - PassThrough Modifications</t>
  </si>
  <si>
    <t>SchB1e</t>
  </si>
  <si>
    <t>Schedule B - PassThrough - 2a - PassThrough TaxID</t>
  </si>
  <si>
    <t>SchB2a</t>
  </si>
  <si>
    <t>Schedule B - PassThrough - 2b - PassThrough Name</t>
  </si>
  <si>
    <t>SchB2b</t>
  </si>
  <si>
    <t>Schedule B - PassThrough - 2c - PassThrough Income</t>
  </si>
  <si>
    <t>SchB2c</t>
  </si>
  <si>
    <t>Schedule B - PassThrough - 2d - PassThrough Apportionment</t>
  </si>
  <si>
    <t>SchB2d</t>
  </si>
  <si>
    <t>Schedule B - PassThrough - 2e - PassThrough Modifications</t>
  </si>
  <si>
    <t>SchB2e</t>
  </si>
  <si>
    <t>Schedule B - PassThrough - 3a - PassThrough TaxID</t>
  </si>
  <si>
    <t>SchB3a</t>
  </si>
  <si>
    <t>Schedule B - PassThrough - 3b - PassThrough Name</t>
  </si>
  <si>
    <t>SchB3b</t>
  </si>
  <si>
    <t>Schedule B - PassThrough - 3c - PassThrough Income</t>
  </si>
  <si>
    <t>SchB3c</t>
  </si>
  <si>
    <t>Schedule B - PassThrough - 3d - PassThrough Apportionment</t>
  </si>
  <si>
    <t>SchB3d</t>
  </si>
  <si>
    <t>Schedule B - PassThrough - 3e - PassThrough Modifications</t>
  </si>
  <si>
    <t>SchB3e</t>
  </si>
  <si>
    <t>Schedule B - PassThrough - 4a - PassThrough TaxID</t>
  </si>
  <si>
    <t>SchB4a</t>
  </si>
  <si>
    <t>Schedule B - PassThrough - 4b - PassThrough Name</t>
  </si>
  <si>
    <t>SchB4b</t>
  </si>
  <si>
    <t>Schedule B - PassThrough - 4c - PassThrough Income</t>
  </si>
  <si>
    <t>SchB4c</t>
  </si>
  <si>
    <t>Schedule B - PassThrough - 4d - PassThrough Apportionment</t>
  </si>
  <si>
    <t>SchB4d</t>
  </si>
  <si>
    <t>Schedule B - PassThrough - 4e - PassThrough Modifications</t>
  </si>
  <si>
    <t>SchB4e</t>
  </si>
  <si>
    <t>Schedule B - PassThrough - 5a - PassThrough TaxID</t>
  </si>
  <si>
    <t>SchB5a</t>
  </si>
  <si>
    <t>Schedule B - PassThrough - 5b - PassThrough Name</t>
  </si>
  <si>
    <t>SchB5b</t>
  </si>
  <si>
    <t>Schedule B - PassThrough - 5c - PassThrough Income</t>
  </si>
  <si>
    <t>SchB5c</t>
  </si>
  <si>
    <t>Schedule B - PassThrough - 5d - PassThrough Apportionment</t>
  </si>
  <si>
    <t>SchB5d</t>
  </si>
  <si>
    <t>Schedule B - PassThrough - 5e - PassThrough Modifications</t>
  </si>
  <si>
    <t>SchB5e</t>
  </si>
  <si>
    <t>Schedule B - PassThrough - Additional Checkbox</t>
  </si>
  <si>
    <t>SchBAdditional</t>
  </si>
  <si>
    <t>Schedule B - PassThrough - Sum</t>
  </si>
  <si>
    <t>SchBSum</t>
  </si>
  <si>
    <t>Schedule ASC Section 1: 1a Code</t>
  </si>
  <si>
    <t>ASC1aCode</t>
  </si>
  <si>
    <t>xxx</t>
  </si>
  <si>
    <t>001-099</t>
  </si>
  <si>
    <t>Schedule ASC Section 1: 1a Federal</t>
  </si>
  <si>
    <t>ASC1aFed</t>
  </si>
  <si>
    <t>Schedule ASC Section 1: 1a Multnomah</t>
  </si>
  <si>
    <t>ASC1aM</t>
  </si>
  <si>
    <t>Schedule ASC Section 1: 1b Code</t>
  </si>
  <si>
    <t>ASC1bCode</t>
  </si>
  <si>
    <t>Schedule ASC Section 1: 1b Federal</t>
  </si>
  <si>
    <t>ASC1bFed</t>
  </si>
  <si>
    <t>Schedule ASC Section 1: 1b Multnomah</t>
  </si>
  <si>
    <t>ASC1bM</t>
  </si>
  <si>
    <t>Schedule ASC Section 1: 1c Code</t>
  </si>
  <si>
    <t>ASC1cCode</t>
  </si>
  <si>
    <t>Schedule ASC Section 1: 1c Federal</t>
  </si>
  <si>
    <t>ASC1cFed</t>
  </si>
  <si>
    <t>Schedule ASC Section 1: 1c Multnomah</t>
  </si>
  <si>
    <t>ASC1cM</t>
  </si>
  <si>
    <t>Schedule ASC Section 1: 1d Code</t>
  </si>
  <si>
    <t>ASC1dCode</t>
  </si>
  <si>
    <t>Schedule ASC Section 1: 1d Federal</t>
  </si>
  <si>
    <t>ASC1dFed</t>
  </si>
  <si>
    <t>Schedule ASC Section 1: 1d Multnomah</t>
  </si>
  <si>
    <t>ASC1dM</t>
  </si>
  <si>
    <t>Schedule ASC Section 1: 1e Code</t>
  </si>
  <si>
    <t>ASC1eCode</t>
  </si>
  <si>
    <t>Schedule ASC Section 1: 1e Federal</t>
  </si>
  <si>
    <t>ASC1eFed</t>
  </si>
  <si>
    <t>Schedule ASC Section 1: 1e Multnomah</t>
  </si>
  <si>
    <t>ASC1eM</t>
  </si>
  <si>
    <t>Schedule ASC Section 1: 1f Federal</t>
  </si>
  <si>
    <t>ASC1fFed</t>
  </si>
  <si>
    <t>Schedule ASC Section 1: 1f Multnomah</t>
  </si>
  <si>
    <t>ASC1fM</t>
  </si>
  <si>
    <t>Schedule ASC Section 2: 2a Code</t>
  </si>
  <si>
    <t>ASC2aCode</t>
  </si>
  <si>
    <t>100-199</t>
  </si>
  <si>
    <t>Schedule ASC Section 2: 2a Federal</t>
  </si>
  <si>
    <t>ASC2aFed</t>
  </si>
  <si>
    <t>Schedule ASC Section 2: 2a Multnomah</t>
  </si>
  <si>
    <t>ASC2aM</t>
  </si>
  <si>
    <t>Schedule ASC Section 2: 2b Code</t>
  </si>
  <si>
    <t>ASC2bCode</t>
  </si>
  <si>
    <t>Schedule ASC Section 2: 2b Federal</t>
  </si>
  <si>
    <t>ASC2bFed</t>
  </si>
  <si>
    <t>Schedule ASC Section 2: 2b Multnomah</t>
  </si>
  <si>
    <t>ASC2bM</t>
  </si>
  <si>
    <t>Schedule ASC Section 2: 2c Code</t>
  </si>
  <si>
    <t>ASC2cCode</t>
  </si>
  <si>
    <t>Schedule ASC Section 2: 2c Federal</t>
  </si>
  <si>
    <t>ASC2cFed</t>
  </si>
  <si>
    <t>Schedule ASC Section 2: 2c Multnomah</t>
  </si>
  <si>
    <t>ASC2cM</t>
  </si>
  <si>
    <t>Schedule ASC Section 2: 2d Code</t>
  </si>
  <si>
    <t>ASC2dCode</t>
  </si>
  <si>
    <t>Schedule ASC Section 2: 2d Federal</t>
  </si>
  <si>
    <t>ASC2dFed</t>
  </si>
  <si>
    <t>Schedule ASC Section 2: 2d Multnomah</t>
  </si>
  <si>
    <t>ASC2dM</t>
  </si>
  <si>
    <t>Schedule ASC Section 2: 2e Code</t>
  </si>
  <si>
    <t>ASC2eCode</t>
  </si>
  <si>
    <t>Schedule ASC Section 2: 2e Federal</t>
  </si>
  <si>
    <t>ASC2eFed</t>
  </si>
  <si>
    <t>Schedule ASC Section 2: 2e Multnomah</t>
  </si>
  <si>
    <t>ASC2eM</t>
  </si>
  <si>
    <t>Schedule ASC Section 2: 2f Federal</t>
  </si>
  <si>
    <t>ASC2fFed</t>
  </si>
  <si>
    <t>Schedule ASC Section 2: 2f Multnomah</t>
  </si>
  <si>
    <t>ASC2fM</t>
  </si>
  <si>
    <t>Schedule ASC Section 3: 3a Code</t>
  </si>
  <si>
    <t>ASC3aCode</t>
  </si>
  <si>
    <t>300-399</t>
  </si>
  <si>
    <t>Schedule ASC Section 3: 3a Federal</t>
  </si>
  <si>
    <t>ASC3aFed</t>
  </si>
  <si>
    <t>Schedule ASC Section 3: 3a Multnomah</t>
  </si>
  <si>
    <t>ASC3aM</t>
  </si>
  <si>
    <t>Schedule ASC Section 3: 3b Code</t>
  </si>
  <si>
    <t>ASC3bCode</t>
  </si>
  <si>
    <t>Schedule ASC Section 3: 3b Federal</t>
  </si>
  <si>
    <t>ASC3bFed</t>
  </si>
  <si>
    <t>Schedule ASC Section 3: 3b Multnomah</t>
  </si>
  <si>
    <t>ASC3bM</t>
  </si>
  <si>
    <t>Schedule ASC Section 3: 3c Code</t>
  </si>
  <si>
    <t>ASC3cCode</t>
  </si>
  <si>
    <t>Schedule ASC Section 3: 3c Federal</t>
  </si>
  <si>
    <t>ASC3cFed</t>
  </si>
  <si>
    <t>Schedule ASC Section 3: 3c Multnomah</t>
  </si>
  <si>
    <t>ASC3cM</t>
  </si>
  <si>
    <t>Schedule ASC Section 3: 3d Code</t>
  </si>
  <si>
    <t>ASC3dCode</t>
  </si>
  <si>
    <t>Schedule ASC Section 3: 3d Federal</t>
  </si>
  <si>
    <t>ASC3dFed</t>
  </si>
  <si>
    <t>Schedule ASC Section 3: 3d Multnomah</t>
  </si>
  <si>
    <t>ASC3dM</t>
  </si>
  <si>
    <t>Schedule ASC Section 3: 3e Code</t>
  </si>
  <si>
    <t>ASC3eCode</t>
  </si>
  <si>
    <t>Schedule ASC Section 3: 3e Federal</t>
  </si>
  <si>
    <t>ASC3eFed</t>
  </si>
  <si>
    <t>Schedule ASC Section 3: 3e Multnomah</t>
  </si>
  <si>
    <t>ASC3eM</t>
  </si>
  <si>
    <t>Schedule ASC Section 3: 3f Federal</t>
  </si>
  <si>
    <t>ASC3fFed</t>
  </si>
  <si>
    <t>Schedule ASC Section 3: 3f Multnomah</t>
  </si>
  <si>
    <t>ASC3fM</t>
  </si>
  <si>
    <t>Schedule ASC Section 4: 4a Code</t>
  </si>
  <si>
    <t>ASC4aCode</t>
  </si>
  <si>
    <t>600-699</t>
  </si>
  <si>
    <t>Schedule ASC Section 4: 4a Oregon</t>
  </si>
  <si>
    <t>ASC4aOregon</t>
  </si>
  <si>
    <t>Schedule ASC Section 4: 4b Code</t>
  </si>
  <si>
    <t>ASC4bCode</t>
  </si>
  <si>
    <t>Schedule ASC Section 4: 4b Oregon</t>
  </si>
  <si>
    <t>ASC4bOregon</t>
  </si>
  <si>
    <t>Schedule ASC Section 4: 4c Code</t>
  </si>
  <si>
    <t>ASC4cCode</t>
  </si>
  <si>
    <t>Schedule ASC Section 4: 4c Oregon</t>
  </si>
  <si>
    <t>ASC4cOregon</t>
  </si>
  <si>
    <t>Schedule ASC Section 4: 4d Code</t>
  </si>
  <si>
    <t>ASC4dCode</t>
  </si>
  <si>
    <t>Schedule ASC Section 4: 4d Oregon</t>
  </si>
  <si>
    <t>ASC4dOregon</t>
  </si>
  <si>
    <t>Schedule ASC Section 4: 4e Code</t>
  </si>
  <si>
    <t>ASC4eCode</t>
  </si>
  <si>
    <t>Schedule ASC Section 4: 4e Oregon</t>
  </si>
  <si>
    <t>ASC4eOregon</t>
  </si>
  <si>
    <t>Schedule ASC Section 4: 4f Oregon</t>
  </si>
  <si>
    <t>ASC4fOregon</t>
  </si>
  <si>
    <t>Schedule B Exists</t>
  </si>
  <si>
    <t>SchBExists</t>
  </si>
  <si>
    <t>Schedule ASC Exists</t>
  </si>
  <si>
    <t>SchASCExists</t>
  </si>
  <si>
    <t>MC-40-2022</t>
  </si>
  <si>
    <t>MCPITAcctNumber</t>
  </si>
  <si>
    <t>AssociationType</t>
  </si>
  <si>
    <t>SINGLE</t>
  </si>
  <si>
    <t>S or 1 or SINGLE = Single 
MFJ or 2 or JOINT = Married Jointly
MFS or 3 or SEPART = Married Separately
Hoh or 4 or HOH = Head of Household
QW or 5 or QWID or QSS = Qualifying Widow(er) AKA Qualified Surviving Spouse</t>
  </si>
  <si>
    <t>DeceasedPrime</t>
  </si>
  <si>
    <t>PrimeLastName</t>
  </si>
  <si>
    <t>PrimeFirstName</t>
  </si>
  <si>
    <t>PrimeID</t>
  </si>
  <si>
    <t>DeceasedSpouse</t>
  </si>
  <si>
    <t>SpouseID</t>
  </si>
  <si>
    <t>ResidenceAdrChange</t>
  </si>
  <si>
    <t>ResidenceAddressChange</t>
  </si>
  <si>
    <t>Line 1</t>
  </si>
  <si>
    <t>OTI</t>
  </si>
  <si>
    <t>OrTaxableIncome</t>
  </si>
  <si>
    <t>OtherExemptIncome</t>
  </si>
  <si>
    <t>Line 3</t>
  </si>
  <si>
    <t>PTIDeduction</t>
  </si>
  <si>
    <t>PassThruMods</t>
  </si>
  <si>
    <t>Line 4</t>
  </si>
  <si>
    <t>Deduction</t>
  </si>
  <si>
    <t>ThresholdExemption</t>
  </si>
  <si>
    <t>Line 5</t>
  </si>
  <si>
    <t>NetTaxable</t>
  </si>
  <si>
    <t>Line 5a</t>
  </si>
  <si>
    <t>Tier1Taxable</t>
  </si>
  <si>
    <t>TierOneTaxableIncome</t>
  </si>
  <si>
    <t>Line 5b</t>
  </si>
  <si>
    <t>Tier2Taxable</t>
  </si>
  <si>
    <t>TierTwoTaxableIncome</t>
  </si>
  <si>
    <t>Line 6</t>
  </si>
  <si>
    <t>TierOneTax</t>
  </si>
  <si>
    <t>Line 7</t>
  </si>
  <si>
    <t>TierTwoTax</t>
  </si>
  <si>
    <t>Tax</t>
  </si>
  <si>
    <t>Line 9</t>
  </si>
  <si>
    <t>OtherStateTaxCredit</t>
  </si>
  <si>
    <t>TaxPaidToOtherState</t>
  </si>
  <si>
    <t>Line 10</t>
  </si>
  <si>
    <t>curEmployerWithholding</t>
  </si>
  <si>
    <t>WITHHOLD</t>
  </si>
  <si>
    <t>EmployerWithholding</t>
  </si>
  <si>
    <t>Line 11</t>
  </si>
  <si>
    <t>PREVPAYMENTS</t>
  </si>
  <si>
    <t>Line 12</t>
  </si>
  <si>
    <t>ReportedPenalty</t>
  </si>
  <si>
    <t>Line 13</t>
  </si>
  <si>
    <t>ReportedInterest</t>
  </si>
  <si>
    <t>Line 14</t>
  </si>
  <si>
    <t>TAXDUE</t>
  </si>
  <si>
    <t>BalanceDueOverpayment</t>
  </si>
  <si>
    <t>Line 15</t>
  </si>
  <si>
    <t>OVERPAYMENT</t>
  </si>
  <si>
    <t>Line 15a</t>
  </si>
  <si>
    <t>REFUND</t>
  </si>
  <si>
    <t>Line 15b</t>
  </si>
  <si>
    <t>CCF</t>
  </si>
  <si>
    <t>Line 16</t>
  </si>
  <si>
    <t>Schedule WH - Withholdings - 1a - EmployeeSSN</t>
  </si>
  <si>
    <t>fstrEmployeeSSN</t>
  </si>
  <si>
    <t>EmployeeSSN</t>
  </si>
  <si>
    <t>Schedule WH - Withholdings - 1c - Employer FEIN</t>
  </si>
  <si>
    <t>fstrFEIN</t>
  </si>
  <si>
    <t>EmployerFEIN</t>
  </si>
  <si>
    <t>xx-xxxxxxx or xxx-xx-xxxx (xxxxxxxxx will be treated as xxx-xx-xxxx)</t>
  </si>
  <si>
    <t>Schedule WH - Withholdings - 1d - Wages</t>
  </si>
  <si>
    <t>fcurLocalWages</t>
  </si>
  <si>
    <t>LocalWages</t>
  </si>
  <si>
    <t>Schedule WH - Withholdings - 1e - Withholding</t>
  </si>
  <si>
    <t>fcurLocalAmountWithheld</t>
  </si>
  <si>
    <t>fcurLocalAmountWIthheld</t>
  </si>
  <si>
    <t>LocalAmountWithheld</t>
  </si>
  <si>
    <t>Schedule WH - Withholdings - 2a - EmployeeSSN</t>
  </si>
  <si>
    <t>Schedule WH - Withholdings - 3c - Employer FEIN</t>
  </si>
  <si>
    <t>Schedule WH - Withholdings - 2d - Wages</t>
  </si>
  <si>
    <t>Schedule WH - Withholdings - 2e - Withholding</t>
  </si>
  <si>
    <t>Schedule WH - Withholdings - 3a - EmployeeSSN</t>
  </si>
  <si>
    <t>Schedule WH - Withholdings - 3d - Wages</t>
  </si>
  <si>
    <t>Schedule WH - Withholdings - 3e - Withholding</t>
  </si>
  <si>
    <t>Schedule WH - Withholdings - 4a - EmployeeSSN</t>
  </si>
  <si>
    <t>Schedule WH - Withholdings - 4c - Employer FEIN</t>
  </si>
  <si>
    <t>Schedule WH - Withholdings - 4d - Wages</t>
  </si>
  <si>
    <t>Schedule WH - Withholdings - 4e - Withholding</t>
  </si>
  <si>
    <t>Schedule WH - Withholdings - Additional Checkbox</t>
  </si>
  <si>
    <t>Schedule WH - Withholdings - Sum</t>
  </si>
  <si>
    <t>Schedule PTI - PassThrough - 1a - PassThrough TaxID</t>
  </si>
  <si>
    <t>fstrFEIN_PTI
fstrIdType_PTI</t>
  </si>
  <si>
    <t>fstrFEIN_PTI</t>
  </si>
  <si>
    <t>PassThruEntityTaxID</t>
  </si>
  <si>
    <t>MeF splits this one field into two</t>
  </si>
  <si>
    <t>Schedule PTI - PassThrough - 1c - PassThrough Income</t>
  </si>
  <si>
    <t>fcurTotalDistributedIncome_PTI</t>
  </si>
  <si>
    <t>IncomeLossFromPassThru</t>
  </si>
  <si>
    <t>Schedule PTI - PassThrough - 1d - PassThrough Apportionment</t>
  </si>
  <si>
    <t>fcurApportionment_PTI</t>
  </si>
  <si>
    <t>BusApportionment</t>
  </si>
  <si>
    <t>Schedule PTI - PassThrough - 1e - PassThrough Modifications</t>
  </si>
  <si>
    <t>fcurDeduction_PTI</t>
  </si>
  <si>
    <t>PassThruModClaim</t>
  </si>
  <si>
    <t>Schedule PTI - PassThrough - 2a - PassThrough TaxID</t>
  </si>
  <si>
    <t>Schedule PTI - PassThrough - 2c - PassThrough Income</t>
  </si>
  <si>
    <t>Schedule PTI - PassThrough - 2d - PassThrough Apportionment</t>
  </si>
  <si>
    <t>Schedule PTI - PassThrough - 2e - PassThrough Modifications</t>
  </si>
  <si>
    <t>Schedule PTI - PassThrough - 3a - PassThrough TaxID</t>
  </si>
  <si>
    <t>Schedule PTI - PassThrough - 3c - PassThrough Income</t>
  </si>
  <si>
    <t>Schedule PTI - PassThrough - 3d - PassThrough Apportionment</t>
  </si>
  <si>
    <t>Schedule PTI - PassThrough - 3e - PassThrough Modifications</t>
  </si>
  <si>
    <t>Schedule PTI - PassThrough - 4a - PassThrough TaxID</t>
  </si>
  <si>
    <t>Schedule PTI - PassThrough - 4c - PassThrough Income</t>
  </si>
  <si>
    <t>Schedule PTI - PassThrough - 4d - PassThrough Apportionment</t>
  </si>
  <si>
    <t>Schedule PTI - PassThrough - 4e - PassThrough Modifications</t>
  </si>
  <si>
    <t>Schedule PTI - PassThrough - 5a - PassThrough TaxID</t>
  </si>
  <si>
    <t>Schedule PTI - PassThrough - 5c - PassThrough Income</t>
  </si>
  <si>
    <t>Schedule PTI - PassThrough - 5d - PassThrough Apportionment</t>
  </si>
  <si>
    <t>Schedule PTI - PassThrough - 5e - PassThrough Modifications</t>
  </si>
  <si>
    <t>Schedule PTI - PassThrough - Additional Checkbox</t>
  </si>
  <si>
    <t>Schedule PTI - PassThrough - Sum</t>
  </si>
  <si>
    <t>PTIDeductionSum</t>
  </si>
  <si>
    <t>TotalPassThruIncomeMod</t>
  </si>
  <si>
    <t>MC-40-NP-2022</t>
  </si>
  <si>
    <t>Agrees with 2D</t>
  </si>
  <si>
    <t>blnOR40
blnOR40P
blnOR40N</t>
  </si>
  <si>
    <t>OR40Q</t>
  </si>
  <si>
    <t>OR40
OR40P
OR40N</t>
  </si>
  <si>
    <t>MeF splits this one field into three</t>
  </si>
  <si>
    <t>1 = Form OR-40
2 = Form OR-40P
3 = Form OR-40-N</t>
  </si>
  <si>
    <t>blnNonResident
blnPartYear</t>
  </si>
  <si>
    <t>NonResident
PartYear</t>
  </si>
  <si>
    <t>1 = Non-resident
2 = Part-Year resident</t>
  </si>
  <si>
    <t>SchINCTaxableIncome</t>
  </si>
  <si>
    <t>PassThruIncomeMod</t>
  </si>
  <si>
    <t>Less allowable deductions</t>
  </si>
  <si>
    <t>IncomeSchDeductions</t>
  </si>
  <si>
    <t>FederalWages</t>
  </si>
  <si>
    <t>WagesSalaries (POCTFederal)</t>
  </si>
  <si>
    <t>FederalBusinessIncome</t>
  </si>
  <si>
    <t>BusIncomeLoss (POCTFederal)</t>
  </si>
  <si>
    <t>FederalCapitalGain</t>
  </si>
  <si>
    <t>CapGainOrLoss (POCTFederal)</t>
  </si>
  <si>
    <t>FederalOtherGains</t>
  </si>
  <si>
    <t>OtherGainLoss (POCTFederal)</t>
  </si>
  <si>
    <t>FederalIRADistributions</t>
  </si>
  <si>
    <t>IRADistributions (POCTFederal)</t>
  </si>
  <si>
    <t>FederalPensions</t>
  </si>
  <si>
    <t>PensionsAnnuities (POCTFederal)</t>
  </si>
  <si>
    <t>FederalScheduleE</t>
  </si>
  <si>
    <t>SchedEIncomeLoss (POCTFederal)</t>
  </si>
  <si>
    <t>FederalIncomeSubtractions</t>
  </si>
  <si>
    <t>IncAfterSubtractions (POCTFederal)</t>
  </si>
  <si>
    <t>IncomeSubtractions</t>
  </si>
  <si>
    <t>IncAfterSubtractions (POCTLocal)</t>
  </si>
  <si>
    <t>FederalCountyPercentage</t>
  </si>
  <si>
    <t>ApportionCalc</t>
  </si>
  <si>
    <t>x.xxxxx</t>
  </si>
  <si>
    <t>OregonDeduction</t>
  </si>
  <si>
    <t>OregonItemStdDeduct</t>
  </si>
  <si>
    <t>TaxLiabilitySubtraction</t>
  </si>
  <si>
    <t>FedTaxLiability</t>
  </si>
  <si>
    <t>TotalASCModifications</t>
  </si>
  <si>
    <t>TotalOregonMods</t>
  </si>
  <si>
    <t>WorksheetTotal</t>
  </si>
  <si>
    <t>Total</t>
  </si>
  <si>
    <t>WorksheetPercentage</t>
  </si>
  <si>
    <t>ApportionmentPercentage</t>
  </si>
  <si>
    <t>DeductPercent</t>
  </si>
  <si>
    <t>DeductModsTimesApport</t>
  </si>
  <si>
    <t>CharitableDonation</t>
  </si>
  <si>
    <t>CharitableArtDonation</t>
  </si>
  <si>
    <t>TotalDeductionAllowed</t>
  </si>
  <si>
    <t>AllowedIncomeDeduct</t>
  </si>
  <si>
    <t>Schedule PTI Exists</t>
  </si>
  <si>
    <t>METP</t>
  </si>
  <si>
    <t>MET-40-2022</t>
  </si>
  <si>
    <t>12/31/202</t>
  </si>
  <si>
    <t>MetroPITAcctNumber</t>
  </si>
  <si>
    <t>LessExemptIncome</t>
  </si>
  <si>
    <t>Line 13a</t>
  </si>
  <si>
    <t>Line 13b</t>
  </si>
  <si>
    <t>fstrEmployerName</t>
  </si>
  <si>
    <t>fstrBusinessName_PTI</t>
  </si>
  <si>
    <t>MET-40-NP-2022</t>
  </si>
  <si>
    <t>Schedule INC Line 29 Metro</t>
  </si>
  <si>
    <t>METB</t>
  </si>
  <si>
    <t>METBIT</t>
  </si>
  <si>
    <t>beta: still under review.</t>
  </si>
  <si>
    <t>FEIN</t>
  </si>
  <si>
    <t>MergReorg</t>
  </si>
  <si>
    <t>Entity Name in Oregon</t>
  </si>
  <si>
    <t>BusName</t>
  </si>
  <si>
    <t>Address Change</t>
  </si>
  <si>
    <t>AddressChange</t>
  </si>
  <si>
    <t>Zip</t>
  </si>
  <si>
    <t>Parent Corp name</t>
  </si>
  <si>
    <t>Parent FEIN</t>
  </si>
  <si>
    <t>Merged/Reorg Previous Name</t>
  </si>
  <si>
    <t>Merged/Reorg Previous FEIN</t>
  </si>
  <si>
    <t>PreviousFEIN</t>
  </si>
  <si>
    <t>Add-Back of Deductions Not Allowed</t>
  </si>
  <si>
    <t>AddBack</t>
  </si>
  <si>
    <t>Other additions or Subtractions</t>
  </si>
  <si>
    <t>SubjectNetIncome</t>
  </si>
  <si>
    <t>Metro Gross Income</t>
  </si>
  <si>
    <t>MetroGrossIncome</t>
  </si>
  <si>
    <t>Total Gross Income</t>
  </si>
  <si>
    <t>Line 5c</t>
  </si>
  <si>
    <t>Apportionment Percentage</t>
  </si>
  <si>
    <t>Apportionment</t>
  </si>
  <si>
    <t>include decimal point nevare larger than 1.000000</t>
  </si>
  <si>
    <t>Metro Apportioned Net Income</t>
  </si>
  <si>
    <t>ApportionedNetIncome</t>
  </si>
  <si>
    <t>NOL</t>
  </si>
  <si>
    <t>pass to barcode as a positive or negative number (amt in Line 7 will always reduce amt in Line 8)</t>
  </si>
  <si>
    <t>Metro Business Income Tax</t>
  </si>
  <si>
    <t>Prepaymments</t>
  </si>
  <si>
    <t>pass to barcode as a positive or negative number (amt in Line 10 will always reduce amt in Line 13)</t>
  </si>
  <si>
    <t>Line 14a</t>
  </si>
  <si>
    <t>Line 14b</t>
  </si>
  <si>
    <t>Credit Farward</t>
  </si>
  <si>
    <t>Taxpayer Email</t>
  </si>
  <si>
    <t>Taxpayer Phone</t>
  </si>
  <si>
    <t>METBIT-20-2022</t>
  </si>
  <si>
    <t>METBITAcctNumber</t>
  </si>
  <si>
    <t>MergeReorg</t>
  </si>
  <si>
    <t>TotalGrossIncomeSHS</t>
  </si>
  <si>
    <t>IncomePercent</t>
  </si>
  <si>
    <t>OperatingLossDeduction</t>
  </si>
  <si>
    <t>PrepaymentsSHS</t>
  </si>
  <si>
    <t>PenaltySHS</t>
  </si>
  <si>
    <t>InterestSHS</t>
  </si>
  <si>
    <t>BalanceDue</t>
  </si>
  <si>
    <t>BalanceDueOrOverpayment</t>
  </si>
  <si>
    <t>Line 16a</t>
  </si>
  <si>
    <t>Line 16b</t>
  </si>
  <si>
    <t>Line 17</t>
  </si>
  <si>
    <t>METBIT-20S-2022</t>
  </si>
  <si>
    <t>METBIT-65-2022</t>
  </si>
  <si>
    <t>METBIT-41-2022</t>
  </si>
  <si>
    <t>Description</t>
  </si>
  <si>
    <t>Date</t>
  </si>
  <si>
    <t>Version released to web.</t>
  </si>
  <si>
    <t>Added jurisdiction and specification version to Instruction tab.</t>
  </si>
  <si>
    <t>Made Specification Version consistent across sample and default value columns.</t>
  </si>
  <si>
    <t>Added RevHistory tab.</t>
  </si>
  <si>
    <t>Added contact information on Instruction tab.</t>
  </si>
  <si>
    <t>Added instructions for barcode position and parameters.</t>
  </si>
  <si>
    <t>Corrected DefaultValue of DescriptionFormName (field 4) for all form types.</t>
  </si>
  <si>
    <t>Blanks allowed in MCEmployeeCount and CPEmployeeCount when unreported.</t>
  </si>
  <si>
    <t>Clarified form numbers on tabs.</t>
  </si>
  <si>
    <t>Removed fieldsize tab to reduce confusion. Use Max Field Size column for individual forms.</t>
  </si>
  <si>
    <t>C2012: Changed SharOrPartNum BlanksAllowed to "No (use 0)."</t>
  </si>
  <si>
    <t>SP2012: Changed RentalIncomeOrLoss BlanksAllowed to "No (use 0)".</t>
  </si>
  <si>
    <t>SP2012: Changed Owners BlanksAllowed to "No (use 1)".</t>
  </si>
  <si>
    <t>SP2012: Changed Owners MaxFieldSize to 1.</t>
  </si>
  <si>
    <t>SP2012: Changed Owners AllowableCharacters to "1, 2".</t>
  </si>
  <si>
    <t>Allow dates with or without delimiter (mm/dd/yyyy or mmddyyyy).</t>
  </si>
  <si>
    <t>Allow taxID numbers with or without hyphens.</t>
  </si>
  <si>
    <t>Replaced "Sample" column with "Valid Values" column.</t>
  </si>
  <si>
    <t>Used "Valid Values" column to indicate where positive or positive/negative values are expected in the barcode.</t>
  </si>
  <si>
    <t>SP2012: FEIN is not required and blanks are allowed.</t>
  </si>
  <si>
    <t>Added filer email address to all forms</t>
  </si>
  <si>
    <t>Label changes to P forms</t>
  </si>
  <si>
    <t xml:space="preserve">C2012: Filer's Email inserted into field number 62, increasing by one field number: Preparer Name &amp; Address (63), Preparer Phone (64), Print Date (65) and Trailer (66) </t>
  </si>
  <si>
    <t xml:space="preserve">P2012: Filer's Email inserted into field number 66, increasing by one field number: Preparer Name &amp; Address (67), Preparer Phone (68), Print Date (69) and Trailer (70) </t>
  </si>
  <si>
    <t>P2012: Field number 25, label on printed form updated to # GPs</t>
  </si>
  <si>
    <t>P2012: Field number 26, label on printed form updated to # LPs w/comp paid</t>
  </si>
  <si>
    <t>P2012: Field number 27, label on printed form updated to Total paid to LPs</t>
  </si>
  <si>
    <t xml:space="preserve">SC2012: Filer's Email inserted into field number 62, increasing by one field number: Preparer Name &amp; Address (63), Preparer Phone (64), Print Date (65) and Trailer (66) </t>
  </si>
  <si>
    <t xml:space="preserve">SP2012: Filer's Email inserted into field number 66, increasing by one field number: Preparer Name &amp; Address (67), Preparer Phone (68), Print Date (69) and Trailer (70) </t>
  </si>
  <si>
    <t xml:space="preserve">E2012: Filer's Email inserted into field number 59, increasing by one field number: Preparer Name &amp; Address (60), Preparer Phone (61), Print Date (62) and Trailer (63) </t>
  </si>
  <si>
    <t>Specification Version updated for 2013</t>
  </si>
  <si>
    <t>DescriptionFormName updated for 2013</t>
  </si>
  <si>
    <t>Form due dates, form name, TY date range, updated for 2013</t>
  </si>
  <si>
    <t>Print Date field no longer required.</t>
  </si>
  <si>
    <t>Account number changed from 9 digits to 6 digits maximum (valid values: 0 to 999999, blanks allowed).</t>
  </si>
  <si>
    <t>Split lines 1 through 7 on forms C, P, SC, and SP.</t>
  </si>
  <si>
    <t>Corrected tab names</t>
  </si>
  <si>
    <t>Corrected year in form titles on worksheets (from 2013 to 2014)</t>
  </si>
  <si>
    <t>SC-2014: Added missing data for form fields 28-34: Default Value, Validation Allowed?, with formatting, Allowable characters, Format Valid Values
All forms: Corrected field label "Bcity" to "City" (C, P, SC, E: Field 14; SP: Field 15)</t>
  </si>
  <si>
    <t>Corrected P-2014 - Moved default values for Print Date and Trailer to correct rows.</t>
  </si>
  <si>
    <t>Instuctions, General Standards for the 2D Barcode: "For blank fields, use a carriage return" has been changed to "For blank fields, use a carriage return unless blanks are not allowed, in which case use the default value."</t>
  </si>
  <si>
    <t>All forms: DescriptionFormName has been updated to 2015.</t>
  </si>
  <si>
    <t>All forms: FEIN and Name are not longer required fields, blanks are allowed.</t>
  </si>
  <si>
    <t>All forms: Required column has been removed. If blanks are not allowed, use the default value for that field.</t>
  </si>
  <si>
    <t>All forms: Fields 7 (Label: Taxable Year From, fieldname: periodfrom) and 8 (Label: Taxable Year To, fieldname: periodto) is required. Changed "Blanks allowed?" from Yes to No.</t>
  </si>
  <si>
    <t>Specification Version updated for 2016</t>
  </si>
  <si>
    <t>DescriptionFormName updated for 2016</t>
  </si>
  <si>
    <t xml:space="preserve">Added line 22a (Portland Heavy Vehicle Use Tax) to forms C, SC (Field 58), P and SP (Field 62) and E (Field 48). Adjusted all subsequent line/field numbers. </t>
  </si>
  <si>
    <t xml:space="preserve">Corrected field name for line 22a "CPHeavyVehicleUseTax" to "CPAsFiledHVUT" on all form spec versions (C, P, SC, SP, E).  </t>
  </si>
  <si>
    <t>Corrected C-2016: 
Field 35 (MCEmployeeCount): Max Field Size from 8 to 6; Format from xxxxxxxx to xxxxxx; Valid value from "whole integer" to "whole integer; maximum value 32,767".
Field 54 (CPEmployeeCount): Valid value from "whole integer" to "whole integer; maximum value 32,767".</t>
  </si>
  <si>
    <t>Corrected P-2016: 
Field 39 (MCEmployeeCount): Max Field Size from 8 to 6; Format from xxxxxxxx to xxxxxx; Valid value from "whole integer" to "whole integer; maximum value 32,767".
Field 50 (CPEmployeeCount): Valid value from "whole integer" to "whole integer; maximum value 32,767".</t>
  </si>
  <si>
    <t>Corrected SC-2016: 
Field 35 (MCEmployeeCount): Max Field Size from 8 to 6; Format from xxxxxxxx to xxxxxx; Valid value from "whole integer" to "whole integer; maximum value 32,767".
Field 50 (CPEmployeeCount): Valid value from "whole integer" to "whole integer; maximum value 32,767".</t>
  </si>
  <si>
    <t>Corrected SP-2016: 
Field 39 (MCEmployeeCount): Max Field Size from 8 to 6; Format from xxxxxxxx to xxxxxx; Valid value from "whole integer" to "whole integer; maximum value 32,767".
Field 54 (CPEmployeeCount): Valid value from "whole integer" to "whole integer; maximum value 32,767".</t>
  </si>
  <si>
    <t>Corrected E-2016: 
Field 25 (MCEmployeeCount): Max Field Size from 8 to 6; Format from xxxxxxxx to xxxxxx; Valid value from "whole integer" to "whole integer; maximum value 32,767".
Field 40 (CPEmployeeCount): Valid value from "whole integer" to "whole integer; maximum value 32,767".</t>
  </si>
  <si>
    <t>Specification Version updated for 2017 from 16 to 17</t>
  </si>
  <si>
    <t>Tax Year updated to 2017</t>
  </si>
  <si>
    <t>DescriptionFormName fields updated for 2017</t>
  </si>
  <si>
    <t>Tabs and sheet titles updated for 2017</t>
  </si>
  <si>
    <t>Added Kita.Fraser@portlandoregon.gov to contact information on instructions</t>
  </si>
  <si>
    <t>Added line 22b Pay Ratio Surtax (PRS) to C-2017</t>
  </si>
  <si>
    <t>Corrected Field 5 SpecificationVersion on E-2017 tab from 17 to 19</t>
  </si>
  <si>
    <t>Specification version updated for 2018 from 19 to 20</t>
  </si>
  <si>
    <t>Tax Year updated to 2018</t>
  </si>
  <si>
    <t>DescriptionFormName fields updated for 2018</t>
  </si>
  <si>
    <t>Tabs and sheet titles updated for 2018</t>
  </si>
  <si>
    <t>Added Tressa.Barclay@portlandoregon.gov to contact information on instructions</t>
  </si>
  <si>
    <t>Specification version updated for 2019 from 20 to 21</t>
  </si>
  <si>
    <t>Tax Year updated to 2019</t>
  </si>
  <si>
    <t>DescriptionFormName fields updated for 2019</t>
  </si>
  <si>
    <t>Tabs and sheet titles updated for 2019</t>
  </si>
  <si>
    <t xml:space="preserve">Updated contact information </t>
  </si>
  <si>
    <r>
      <rPr>
        <sz val="10"/>
        <color rgb="FFFF0000"/>
        <rFont val="Arial"/>
        <family val="2"/>
      </rPr>
      <t>Removed</t>
    </r>
    <r>
      <rPr>
        <sz val="10"/>
        <rFont val="Arial"/>
        <family val="2"/>
      </rPr>
      <t xml:space="preserve"> </t>
    </r>
    <r>
      <rPr>
        <sz val="10"/>
        <color rgb="FFFF0000"/>
        <rFont val="Arial"/>
        <family val="2"/>
      </rPr>
      <t>#MC Employees line</t>
    </r>
    <r>
      <rPr>
        <sz val="10"/>
        <rFont val="Arial"/>
        <family val="2"/>
      </rPr>
      <t xml:space="preserve"> from  SP-2019, C-2019, P-2019, SC-2019,and E-2019</t>
    </r>
  </si>
  <si>
    <r>
      <rPr>
        <sz val="10"/>
        <color rgb="FFFF0000"/>
        <rFont val="Arial"/>
        <family val="2"/>
      </rPr>
      <t xml:space="preserve">Removed #Portland Employees line </t>
    </r>
    <r>
      <rPr>
        <sz val="10"/>
        <rFont val="Arial"/>
      </rPr>
      <t>from SP-2019, C-2019, P-2019, SC-2019, and E-2019</t>
    </r>
  </si>
  <si>
    <t>Added line 22c Residential Rental Registration Fee to SP-2019, C-2019, P-2019, SC-2019, and E-2019</t>
  </si>
  <si>
    <t>Added line 22d Clean Energy Surcharge (CES) to C-2019, P-2019, and SC-2019</t>
  </si>
  <si>
    <t>Specification version updated from 21 to 22</t>
  </si>
  <si>
    <t>Tax Year updated to 2020</t>
  </si>
  <si>
    <t>DescriptionFormName fields updated for 2020</t>
  </si>
  <si>
    <t>Tabs and sheet titles updated for 2020</t>
  </si>
  <si>
    <t>Removed Kita Fraser's contact information in on Instructions tab; Replaced with Tressa Barclay</t>
  </si>
  <si>
    <t>All forms (SP-2020, C-2020, P-2020, SC-2020, E-2020): 
&gt; Changed 'accountid' from 6 characters to 10
&gt; Added new fields: 'Federal Extension' (FedExt), 'Exempt - Multnomah County Only' (MCExempt), 'Exempt - City of Portland Only' (CPExempt), 'Exempt - Both Jurisdictions' (MCCPExempt), 'Total Gross Business Income' (ExemptTotalGI)
&gt; Removed 'Line 17: MC Refund, MC Credit, MC Transfer'
&gt; Added 'Line 27' (Overpayment)
&gt; Updated labels for 'Refund' (CPRefund) to '27a' and Credit (CPCredit) to '27b'
&gt; Removed 'Transfer' (CPTransfer) field
&gt; Removed 'Donation' (RACC) field</t>
  </si>
  <si>
    <t>C-2020, P-2020, SC-2020, E-2020: Renumbered all fields after 'Ceased Business' (finalreport)</t>
  </si>
  <si>
    <t>Forms P-2020, C-2020, SC-2020: 
&gt; Removed Line 22d (CPAsFiledCES) field 
&gt; Added 'Line 13a' (MCBusRetCredit)
&gt; Added 'Line 23a' 9CPBusRetCredit)</t>
  </si>
  <si>
    <t xml:space="preserve">SP-2020: 
&gt; Removed SPCheckbox, LLCCheckbox, TICCheckbox fields
&gt; Removed FEIN field
&gt; Renumbered fields after 'Business Code' (naics)
Note: numbering error on P2020 (missing Field Number 20) must be retained in this version. </t>
  </si>
  <si>
    <t>P-2020: Removed 'Entity' and 'OtherReason' (OtherEntity) fields</t>
  </si>
  <si>
    <t xml:space="preserve">C-2020: Renamed 'Name' (busname) label to 'Entity Filing in Oregon' </t>
  </si>
  <si>
    <t>All forms: Added "Adobe Form Field Name" to column D (hidden)</t>
  </si>
  <si>
    <t xml:space="preserve">P-2020:
&gt; Numbering error on P2020 (missing Field Number 20) corrected, and all subsequent Field Numbers adjusted to fill the gap. </t>
  </si>
  <si>
    <t>P-2020: Replaced all "on/off" string with "true/false" or "1/0" boolean
&gt; Amended Return
&gt; Mailing Address Change 
&gt; Ceased Business
&gt; Federal Extension
&gt; Exempt - Multnomah County Only
&gt; Exempt - City of Portland Only
&gt; Exempt - Both Jurisdictions</t>
  </si>
  <si>
    <t>SP-2020: Replaced all "on/off" string with "true/false" or "1/0" boolean
&gt; Amended Return
&gt; Mailing Address Change 
&gt; Ceased Business
&gt; Federal Extension
&gt; Exempt - Multnomah County Only
&gt; Exempt - City of Portland Only
&gt; Exempt - Both Jurisdictions</t>
  </si>
  <si>
    <t>C-2020: Replaced all "on/off" string with "true/false" or "1/0" boolean
&gt; Amended Return
&gt; Mailing Address Change
&gt; Ceased Business
&gt; Merged/Reorganized checkbox
&gt; Federal Extension
&gt; Exempt - Multnomah County Only
&gt; Exempt - City of Portland Only
&gt; Exempt - Both Jurisdictions</t>
  </si>
  <si>
    <t>SC_2020: Corrected line 24 to be 16 digits instead of 1</t>
  </si>
  <si>
    <t>SC-2020: Replaced all "on/off" string with "true/false" or "1/0" boolean
&gt; Amended Return
&gt; Mailing Address Change 
&gt; Ceased Business
&gt; Federal Extension
&gt; Exempt - Multnomah County Only
&gt; Exempt - City of Portland Only
&gt; Exempt - Both Jurisdictions</t>
  </si>
  <si>
    <t>E-2020: Replaced all "on/off" string with "true/false" or "1/0" boolean
&gt; Amended Return
&gt; Mailing Address Change 
&gt; Ceased Business
&gt; Federal Extension
&gt; Exempt - Multnomah County Only
&gt; Exempt - City of Portland Only
&gt; Exempt - Both Jurisdictions</t>
  </si>
  <si>
    <t>Removed Tressa Barclay as contact, changed to directly contact (not cc:) PortlandTaxForms@portlandoregon.gov</t>
  </si>
  <si>
    <t>SP-2020, P-2020, E-2020: Corrected Max Field Size on Field 24 (ExemptTotalGI) to be 16 digits instead of 1
C-2020: Corrected Max Field Size on Field 29 (ExemptTotalGI) to be 16 digits instead of 1</t>
  </si>
  <si>
    <t>Added "Form Field Order" (column E, hidden) to all worksheets</t>
  </si>
  <si>
    <t>All forms (SP-2020, C-2020, P-2020, SC-2020, E-2020): 
&gt; Changed 'naics' (businesscode) from 5 digits to 6</t>
  </si>
  <si>
    <t>Field type changes:
&gt; Increase DescriptionFormName from 6 digits to 16 digits
New forms: 
&gt; MC-40
&gt; MC-40-NP
&gt; MET-40
&gt; MET-40-NP
&gt; METBIT-20
&gt; METBIT-20S
&gt; METBIT-65
&gt; METBIT-41
Existing CPMC forms changes: 
&gt; New field: Initial Return
&gt; Removed Field: Exempt Both
&gt; Removed Field: Exempt Gross Income
&gt; Renamed Ceased Business to Final Return
&gt; Return type fields moved to after demographics section. (Extension, Initial, Amended, Final)
&gt; Gross Income and Apportionments moved to start of forms. Now lines 1-6
&gt; Exemption Reasons have been numbered, now match eFile Standards.  For list, see Instructions tab. These will match the eFile Schemas.
&gt; Net Income fields combined, no longer seperate fields for the two Jurisdictions. No longer lines 1P/1M - 7P/7M, instead simplified to lines 7-11
&gt; New Fields: "Modifications" fields for cases where Net Income is different between jurisdictions
&gt; Penalty fields for each jurisdiction have been combined
&gt; Penalty field has been split to Penalty Late and Penalty Underpayment fields. 
&gt; Interest field for each jurisdicition have been combined
&gt; Prepayments field for each jurisdiction have been combined</t>
  </si>
  <si>
    <r>
      <rPr>
        <sz val="10"/>
        <color rgb="FF000000"/>
        <rFont val="Arial"/>
      </rPr>
      <t xml:space="preserve">
</t>
    </r>
    <r>
      <rPr>
        <b/>
        <u/>
        <sz val="10"/>
        <color rgb="FF000000"/>
        <rFont val="Arial"/>
      </rPr>
      <t xml:space="preserve">Changes to 2D Barcode
</t>
    </r>
    <r>
      <rPr>
        <b/>
        <sz val="10"/>
        <color rgb="FF000000"/>
        <rFont val="Arial"/>
      </rPr>
      <t xml:space="preserve">MC40
</t>
    </r>
    <r>
      <rPr>
        <sz val="10"/>
        <color rgb="FF000000"/>
        <rFont val="Arial"/>
      </rPr>
      <t xml:space="preserve">&gt; Addition of QSS to filing statuses to match the federal change from Qualifying Widow(er) to Qualifying Surviving Spouse. QW and QWID will still be accepted for this status entry for 2022. 
</t>
    </r>
    <r>
      <rPr>
        <b/>
        <sz val="10"/>
        <color rgb="FF000000"/>
        <rFont val="Arial"/>
      </rPr>
      <t xml:space="preserve">MC40NP
</t>
    </r>
    <r>
      <rPr>
        <sz val="10"/>
        <color rgb="FF000000"/>
        <rFont val="Arial"/>
      </rPr>
      <t xml:space="preserve">&gt; Addition of QSS to filing statuses to match the federal change from Qualifying Widow(er) to Qualifying Surviving Spouse. QW and QWID will still be accepted for this status entry for 2022. 
</t>
    </r>
    <r>
      <rPr>
        <b/>
        <sz val="10"/>
        <color rgb="FF000000"/>
        <rFont val="Arial"/>
      </rPr>
      <t xml:space="preserve">MET40
</t>
    </r>
    <r>
      <rPr>
        <sz val="10"/>
        <color rgb="FF000000"/>
        <rFont val="Arial"/>
      </rPr>
      <t xml:space="preserve">&gt; Addition of QSS to filing statuses to match the federal change from Qualifying Widow(er) to Qualifying Surviving Spouse. QW and QWID will still be accepted for this status entry for the time being. 
</t>
    </r>
    <r>
      <rPr>
        <b/>
        <sz val="10"/>
        <color rgb="FF000000"/>
        <rFont val="Arial"/>
      </rPr>
      <t xml:space="preserve">MET40NP
</t>
    </r>
    <r>
      <rPr>
        <sz val="10"/>
        <color rgb="FF000000"/>
        <rFont val="Arial"/>
      </rPr>
      <t xml:space="preserve">&gt; Addition of QSS to filing statuses to match the federal change from Qualifying Widow(er) to Qualifying Surviving Spouse. QW and QWID will still be accepted for this status entry for 2022. 
</t>
    </r>
  </si>
  <si>
    <r>
      <rPr>
        <sz val="10"/>
        <color rgb="FF000000"/>
        <rFont val="Arial"/>
      </rPr>
      <t xml:space="preserve">
</t>
    </r>
    <r>
      <rPr>
        <b/>
        <u/>
        <sz val="10"/>
        <color rgb="FF000000"/>
        <rFont val="Arial"/>
      </rPr>
      <t xml:space="preserve">Changes on forms that do NOT result in a change to the 2D Barcode
</t>
    </r>
    <r>
      <rPr>
        <sz val="10"/>
        <color rgb="FF000000"/>
        <rFont val="Arial"/>
      </rPr>
      <t xml:space="preserve">MeF Field names column added for refrence only. Newest MeF Field names will be in the MeF Schema package.
</t>
    </r>
    <r>
      <rPr>
        <b/>
        <sz val="10"/>
        <color rgb="FF000000"/>
        <rFont val="Arial"/>
      </rPr>
      <t xml:space="preserve">SP-2022
</t>
    </r>
    <r>
      <rPr>
        <sz val="10"/>
        <color rgb="FF000000"/>
        <rFont val="Arial"/>
      </rPr>
      <t xml:space="preserve">&gt; Number of owners field has moved on the paper form, but has NOT moved on the 2D Barcode spec.
</t>
    </r>
    <r>
      <rPr>
        <b/>
        <sz val="10"/>
        <color rgb="FF000000"/>
        <rFont val="Arial"/>
      </rPr>
      <t xml:space="preserve">METBIT-20
</t>
    </r>
    <r>
      <rPr>
        <sz val="10"/>
        <color rgb="FF000000"/>
        <rFont val="Arial"/>
      </rPr>
      <t xml:space="preserve">&gt; Change on paper form to place Gross Income above Net Income in order to match other Business Income Tax forms. This change does NOT affect the 2D Barcode order, refer to individual form tab to confirm order. 
</t>
    </r>
    <r>
      <rPr>
        <b/>
        <sz val="10"/>
        <color rgb="FF000000"/>
        <rFont val="Arial"/>
      </rPr>
      <t xml:space="preserve">METBIT-20S
</t>
    </r>
    <r>
      <rPr>
        <sz val="10"/>
        <color rgb="FF000000"/>
        <rFont val="Arial"/>
      </rPr>
      <t xml:space="preserve">&gt; Change on paper form to place Gross Income above Net Income in order to match other Business Income Tax forms. This change does NOT affect the 2D Barcode order, refer to individual form tab to confirm order. 
</t>
    </r>
    <r>
      <rPr>
        <b/>
        <sz val="10"/>
        <color rgb="FF000000"/>
        <rFont val="Arial"/>
      </rPr>
      <t xml:space="preserve">METBIT-65
</t>
    </r>
    <r>
      <rPr>
        <sz val="10"/>
        <color rgb="FF000000"/>
        <rFont val="Arial"/>
      </rPr>
      <t xml:space="preserve">&gt; Change on paper form to place Gross Income above Net Income in order to match other Business Income Tax forms. This change does NOT affect the 2D Barcode order, refer to individual form tab to confirm order. 
</t>
    </r>
    <r>
      <rPr>
        <b/>
        <sz val="10"/>
        <color rgb="FF000000"/>
        <rFont val="Arial"/>
      </rPr>
      <t xml:space="preserve">METBIT-41
</t>
    </r>
    <r>
      <rPr>
        <sz val="10"/>
        <color rgb="FF000000"/>
        <rFont val="Arial"/>
      </rPr>
      <t xml:space="preserve">&gt; Change on paper form to place Gross Income above Net Income in order to match other Business Income Tax forms. This change does NOT affect the 2D Barcode order, refer to individual form tab to confirm order. 
</t>
    </r>
    <r>
      <rPr>
        <b/>
        <sz val="10"/>
        <color rgb="FF000000"/>
        <rFont val="Arial"/>
      </rPr>
      <t xml:space="preserve">MC-40
</t>
    </r>
    <r>
      <rPr>
        <sz val="10"/>
        <color rgb="FF000000"/>
        <rFont val="Arial"/>
      </rPr>
      <t xml:space="preserve">&gt; Schedule A is now named Schedule WH for WithHolding. No change to barcode settings. 
&gt; Schedule B is now named Schedule PTI for Pass Through Income. No change to barcode settings. 
</t>
    </r>
    <r>
      <rPr>
        <b/>
        <sz val="10"/>
        <color rgb="FF000000"/>
        <rFont val="Arial"/>
      </rPr>
      <t xml:space="preserve">MC-40-NP
</t>
    </r>
    <r>
      <rPr>
        <sz val="10"/>
        <color rgb="FF000000"/>
        <rFont val="Arial"/>
      </rPr>
      <t xml:space="preserve">&gt; Schedule A is now named Schedule WH for WithHolding. No change to barcode settings. 
&gt; Schedule B is now named Schedule PTI for Pass Through Income. No change to barcode settings. 
&gt; Correction to return line 3 name to "Less allowable deductions"
</t>
    </r>
    <r>
      <rPr>
        <b/>
        <sz val="10"/>
        <color rgb="FF000000"/>
        <rFont val="Arial"/>
      </rPr>
      <t xml:space="preserve">MET-40
</t>
    </r>
    <r>
      <rPr>
        <sz val="10"/>
        <color rgb="FF000000"/>
        <rFont val="Arial"/>
      </rPr>
      <t xml:space="preserve">&gt; Schedule A is now named Schedule WH for WithHolding. No change to barcode settings. 
&gt; Schedule B is now named Schedule PTI for Pass Through Income. No change to barcode settings. 
</t>
    </r>
    <r>
      <rPr>
        <b/>
        <sz val="10"/>
        <color rgb="FF000000"/>
        <rFont val="Arial"/>
      </rPr>
      <t xml:space="preserve">MET-40-NP
</t>
    </r>
    <r>
      <rPr>
        <sz val="10"/>
        <color rgb="FF000000"/>
        <rFont val="Arial"/>
      </rPr>
      <t>&gt; Schedule A is now named Schedule WH for WithHolding. No change to barcode settings. 
&gt; Schedule B is now named Schedule PTI for Pass Through Income. No change to barcode settings. 
&gt; Correction to return line 3 name to "Less allowable deductions"</t>
    </r>
  </si>
  <si>
    <t>MeF Element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</si>
</sst>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_);\(0\)"/>
  </numFmts>
  <fonts count="26" x14ac:knownFonts="1">
    <font>
      <sz val="10"/>
      <name val="Arial"/>
    </font>
    <font>
      <sz val="11"/>
      <color theme="1"/>
      <name val="Calibri"/>
      <family val="2"/>
      <scheme val="minor"/>
    </font>
    <font>
      <sz val="11"/>
      <color theme="1"/>
      <name val="Calibri"/>
      <family val="2"/>
      <scheme val="minor"/>
    </font>
    <font>
      <b/>
      <sz val="10"/>
      <name val="Arial"/>
      <family val="2"/>
    </font>
    <font>
      <sz val="8"/>
      <name val="Arial"/>
      <family val="2"/>
    </font>
    <font>
      <u/>
      <sz val="10"/>
      <color indexed="12"/>
      <name val="Arial"/>
      <family val="2"/>
    </font>
    <font>
      <sz val="10"/>
      <name val="Arial"/>
      <family val="2"/>
    </font>
    <font>
      <sz val="11"/>
      <color theme="1"/>
      <name val="Calibri"/>
      <family val="2"/>
      <scheme val="minor"/>
    </font>
    <font>
      <sz val="10"/>
      <color rgb="FFFF0000"/>
      <name val="Arial"/>
      <family val="2"/>
    </font>
    <font>
      <b/>
      <sz val="10"/>
      <color rgb="FFFF0000"/>
      <name val="Arial"/>
      <family val="2"/>
    </font>
    <font>
      <sz val="10"/>
      <color theme="1"/>
      <name val="Arial"/>
      <family val="2"/>
    </font>
    <font>
      <sz val="11"/>
      <color rgb="FF9C0006"/>
      <name val="Calibri"/>
      <family val="2"/>
      <scheme val="minor"/>
    </font>
    <font>
      <sz val="10"/>
      <name val="Arial"/>
    </font>
    <font>
      <sz val="11"/>
      <name val="Arial"/>
      <family val="2"/>
    </font>
    <font>
      <b/>
      <sz val="11"/>
      <color rgb="FFFF0000"/>
      <name val="Arial"/>
      <family val="2"/>
    </font>
    <font>
      <b/>
      <sz val="11"/>
      <name val="Arial"/>
      <family val="2"/>
    </font>
    <font>
      <sz val="11"/>
      <color theme="1"/>
      <name val="Arial"/>
      <family val="2"/>
    </font>
    <font>
      <sz val="8"/>
      <name val="Arial"/>
    </font>
    <font>
      <sz val="11"/>
      <name val="Calibri"/>
      <family val="2"/>
      <scheme val="minor"/>
    </font>
    <font>
      <sz val="11"/>
      <color rgb="FF9C5700"/>
      <name val="Calibri"/>
      <family val="2"/>
      <scheme val="minor"/>
    </font>
    <font>
      <sz val="10"/>
      <color rgb="FF000000"/>
      <name val="Arial"/>
    </font>
    <font>
      <b/>
      <sz val="10"/>
      <color rgb="FF000000"/>
      <name val="Arial"/>
    </font>
    <font>
      <b/>
      <u/>
      <sz val="10"/>
      <color rgb="FF000000"/>
      <name val="Arial"/>
    </font>
    <font>
      <sz val="11"/>
      <name val="Calibri"/>
      <family val="2"/>
    </font>
    <font>
      <sz val="10"/>
      <color rgb="FF000000"/>
      <name val="Arial"/>
      <family val="2"/>
    </font>
    <font>
      <sz val="11"/>
      <color rgb="FF000000"/>
      <name val="Calibri"/>
      <family val="2"/>
    </font>
  </fonts>
  <fills count="8">
    <fill>
      <patternFill patternType="none"/>
    </fill>
    <fill>
      <patternFill patternType="gray125"/>
    </fill>
    <fill>
      <patternFill patternType="solid">
        <fgColor indexed="41"/>
        <bgColor indexed="64"/>
      </patternFill>
    </fill>
    <fill>
      <patternFill patternType="solid">
        <fgColor rgb="FFFFFF00"/>
        <bgColor indexed="64"/>
      </patternFill>
    </fill>
    <fill>
      <patternFill patternType="solid">
        <fgColor rgb="FFFFC7CE"/>
      </patternFill>
    </fill>
    <fill>
      <patternFill patternType="solid">
        <fgColor theme="1" tint="4.9989318521683403E-2"/>
        <bgColor indexed="64"/>
      </patternFill>
    </fill>
    <fill>
      <patternFill patternType="solid">
        <fgColor rgb="FFFFEB9C"/>
      </patternFill>
    </fill>
    <fill>
      <patternFill patternType="solid">
        <fgColor rgb="FFD9E1F2"/>
        <bgColor indexed="64"/>
      </patternFill>
    </fill>
  </fills>
  <borders count="21">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7">
    <xf numFmtId="0" fontId="0" fillId="0" borderId="0"/>
    <xf numFmtId="0" fontId="5" fillId="0" borderId="0" applyNumberFormat="0" applyFill="0" applyBorder="0" applyAlignment="0" applyProtection="0">
      <alignment vertical="top"/>
      <protection locked="0"/>
    </xf>
    <xf numFmtId="0" fontId="7" fillId="0" borderId="0"/>
    <xf numFmtId="0" fontId="2" fillId="0" borderId="0"/>
    <xf numFmtId="0" fontId="11" fillId="4" borderId="0" applyNumberFormat="0" applyBorder="0" applyAlignment="0" applyProtection="0"/>
    <xf numFmtId="43" fontId="12" fillId="0" borderId="0" applyFont="0" applyFill="0" applyBorder="0" applyAlignment="0" applyProtection="0"/>
    <xf numFmtId="0" fontId="19" fillId="6" borderId="0" applyNumberFormat="0" applyBorder="0" applyAlignment="0" applyProtection="0"/>
  </cellStyleXfs>
  <cellXfs count="219">
    <xf numFmtId="0" fontId="0" fillId="0" borderId="0" xfId="0"/>
    <xf numFmtId="0" fontId="0" fillId="0" borderId="0" xfId="0" applyFill="1"/>
    <xf numFmtId="0" fontId="3" fillId="0" borderId="0" xfId="0" applyFont="1"/>
    <xf numFmtId="0" fontId="0" fillId="0" borderId="0" xfId="0" applyFill="1" applyAlignment="1">
      <alignment horizontal="left"/>
    </xf>
    <xf numFmtId="0" fontId="5" fillId="0" borderId="0" xfId="1" applyFill="1" applyBorder="1" applyAlignment="1" applyProtection="1"/>
    <xf numFmtId="0" fontId="3" fillId="0" borderId="1" xfId="0" applyFont="1" applyFill="1" applyBorder="1" applyAlignment="1">
      <alignment horizontal="left"/>
    </xf>
    <xf numFmtId="0" fontId="0" fillId="2" borderId="0" xfId="0" applyFill="1" applyAlignment="1">
      <alignment horizontal="left"/>
    </xf>
    <xf numFmtId="0" fontId="6" fillId="0" borderId="0" xfId="0" applyFont="1" applyFill="1" applyAlignment="1">
      <alignment horizontal="left"/>
    </xf>
    <xf numFmtId="0" fontId="0" fillId="0" borderId="0" xfId="0" applyAlignment="1">
      <alignment horizontal="center" vertical="center"/>
    </xf>
    <xf numFmtId="0" fontId="0" fillId="0" borderId="0" xfId="0" applyAlignment="1">
      <alignment vertical="center" wrapText="1"/>
    </xf>
    <xf numFmtId="0" fontId="3" fillId="0" borderId="2" xfId="0" applyFont="1" applyBorder="1" applyAlignment="1">
      <alignment horizontal="center" vertical="center"/>
    </xf>
    <xf numFmtId="0" fontId="3" fillId="0" borderId="2" xfId="0" applyFont="1" applyBorder="1" applyAlignment="1">
      <alignment vertical="center" wrapText="1"/>
    </xf>
    <xf numFmtId="0" fontId="0" fillId="0" borderId="0" xfId="0" applyAlignment="1">
      <alignment vertical="center"/>
    </xf>
    <xf numFmtId="0" fontId="0" fillId="0" borderId="2" xfId="0" applyBorder="1" applyAlignment="1">
      <alignment vertical="center" wrapText="1"/>
    </xf>
    <xf numFmtId="0" fontId="0" fillId="0" borderId="2" xfId="0" applyFill="1" applyBorder="1" applyAlignment="1">
      <alignment vertical="center" wrapText="1"/>
    </xf>
    <xf numFmtId="0" fontId="6" fillId="0" borderId="2" xfId="0" applyFont="1" applyFill="1" applyBorder="1" applyAlignment="1">
      <alignment vertical="center" wrapText="1"/>
    </xf>
    <xf numFmtId="0" fontId="0" fillId="0" borderId="2" xfId="0" applyFont="1" applyFill="1" applyBorder="1" applyAlignment="1">
      <alignment vertical="center" wrapText="1"/>
    </xf>
    <xf numFmtId="0" fontId="6" fillId="0" borderId="2" xfId="0" applyFont="1" applyBorder="1" applyAlignment="1">
      <alignment vertical="center" wrapText="1"/>
    </xf>
    <xf numFmtId="0" fontId="0" fillId="0" borderId="0" xfId="0" applyFill="1" applyAlignment="1">
      <alignment vertical="center"/>
    </xf>
    <xf numFmtId="0" fontId="6" fillId="0" borderId="0" xfId="0" applyFont="1" applyFill="1"/>
    <xf numFmtId="0" fontId="0" fillId="0" borderId="6" xfId="0" applyFill="1" applyBorder="1" applyAlignment="1">
      <alignment vertical="center" wrapText="1"/>
    </xf>
    <xf numFmtId="0" fontId="6" fillId="0" borderId="6" xfId="0" applyFont="1" applyFill="1" applyBorder="1" applyAlignment="1">
      <alignment vertical="center" wrapText="1"/>
    </xf>
    <xf numFmtId="0" fontId="6" fillId="0" borderId="6" xfId="0" applyFont="1" applyBorder="1" applyAlignment="1">
      <alignment vertical="center" wrapText="1"/>
    </xf>
    <xf numFmtId="0" fontId="0" fillId="0" borderId="6" xfId="0" applyBorder="1" applyAlignment="1">
      <alignment vertical="center" wrapText="1"/>
    </xf>
    <xf numFmtId="0" fontId="6" fillId="0" borderId="0" xfId="0" applyFont="1" applyFill="1" applyAlignment="1">
      <alignment horizontal="right"/>
    </xf>
    <xf numFmtId="0" fontId="3" fillId="0" borderId="0" xfId="0" applyFont="1" applyFill="1" applyAlignment="1">
      <alignment horizontal="right"/>
    </xf>
    <xf numFmtId="0" fontId="3" fillId="0" borderId="1" xfId="0" applyFont="1" applyFill="1" applyBorder="1" applyAlignment="1">
      <alignment horizontal="right"/>
    </xf>
    <xf numFmtId="0" fontId="10" fillId="0" borderId="2" xfId="0" applyFont="1" applyBorder="1" applyAlignment="1">
      <alignment vertical="center" wrapText="1"/>
    </xf>
    <xf numFmtId="0" fontId="6" fillId="0" borderId="0" xfId="3" applyFont="1" applyAlignment="1">
      <alignment horizontal="left"/>
    </xf>
    <xf numFmtId="0" fontId="3" fillId="0" borderId="1" xfId="3" applyFont="1" applyBorder="1" applyAlignment="1">
      <alignment horizontal="left" wrapText="1"/>
    </xf>
    <xf numFmtId="0" fontId="6" fillId="0" borderId="0" xfId="3" applyFont="1"/>
    <xf numFmtId="0" fontId="2" fillId="0" borderId="0" xfId="3"/>
    <xf numFmtId="14" fontId="6" fillId="0" borderId="0" xfId="3" applyNumberFormat="1" applyFont="1" applyAlignment="1">
      <alignment horizontal="left"/>
    </xf>
    <xf numFmtId="0" fontId="6" fillId="0" borderId="0" xfId="0" applyFont="1" applyFill="1" applyAlignment="1">
      <alignment wrapText="1"/>
    </xf>
    <xf numFmtId="0" fontId="6" fillId="0" borderId="0" xfId="3" applyFont="1" applyFill="1"/>
    <xf numFmtId="0" fontId="6" fillId="0" borderId="7" xfId="0" applyFont="1" applyFill="1" applyBorder="1" applyAlignment="1">
      <alignment horizontal="left"/>
    </xf>
    <xf numFmtId="0" fontId="6" fillId="0" borderId="7" xfId="0" applyFont="1" applyFill="1" applyBorder="1"/>
    <xf numFmtId="0" fontId="6" fillId="0" borderId="0" xfId="0" applyFont="1" applyFill="1" applyBorder="1" applyAlignment="1">
      <alignment horizontal="left"/>
    </xf>
    <xf numFmtId="0" fontId="6" fillId="0" borderId="0" xfId="0" applyFont="1" applyFill="1" applyBorder="1"/>
    <xf numFmtId="0" fontId="6" fillId="0" borderId="7" xfId="0" applyFont="1" applyFill="1" applyBorder="1" applyAlignment="1">
      <alignment horizontal="right"/>
    </xf>
    <xf numFmtId="0" fontId="6" fillId="0" borderId="0" xfId="0" applyFont="1" applyFill="1" applyBorder="1" applyAlignment="1">
      <alignment horizontal="right"/>
    </xf>
    <xf numFmtId="0" fontId="6" fillId="0" borderId="0" xfId="3" applyFont="1" applyFill="1" applyAlignment="1">
      <alignment horizontal="left"/>
    </xf>
    <xf numFmtId="0" fontId="2" fillId="0" borderId="0" xfId="3" applyFill="1"/>
    <xf numFmtId="0" fontId="6" fillId="0" borderId="0" xfId="3" applyFont="1" applyAlignment="1">
      <alignment horizontal="center"/>
    </xf>
    <xf numFmtId="0" fontId="3" fillId="0" borderId="0" xfId="3" applyFont="1" applyAlignment="1">
      <alignment horizontal="center"/>
    </xf>
    <xf numFmtId="0" fontId="3" fillId="0" borderId="1" xfId="3" applyFont="1" applyBorder="1" applyAlignment="1">
      <alignment horizontal="center" wrapText="1"/>
    </xf>
    <xf numFmtId="0" fontId="2" fillId="0" borderId="0" xfId="3" applyAlignment="1">
      <alignment horizontal="center"/>
    </xf>
    <xf numFmtId="0" fontId="6" fillId="0" borderId="0" xfId="0" applyFont="1" applyFill="1" applyAlignment="1">
      <alignment horizontal="center"/>
    </xf>
    <xf numFmtId="14" fontId="6" fillId="0" borderId="0" xfId="3" applyNumberFormat="1" applyFont="1" applyAlignment="1">
      <alignment horizontal="center"/>
    </xf>
    <xf numFmtId="0" fontId="3" fillId="0" borderId="0" xfId="3" applyFont="1" applyFill="1" applyAlignment="1">
      <alignment horizontal="left"/>
    </xf>
    <xf numFmtId="0" fontId="3" fillId="0" borderId="1" xfId="3" applyFont="1" applyFill="1" applyBorder="1" applyAlignment="1">
      <alignment horizontal="left" wrapText="1"/>
    </xf>
    <xf numFmtId="0" fontId="6" fillId="0" borderId="7" xfId="3" applyFont="1" applyFill="1" applyBorder="1"/>
    <xf numFmtId="0" fontId="6" fillId="0" borderId="7" xfId="0" applyFont="1" applyFill="1" applyBorder="1" applyAlignment="1">
      <alignment horizontal="center"/>
    </xf>
    <xf numFmtId="0" fontId="6" fillId="0" borderId="0" xfId="3" applyFont="1" applyFill="1" applyBorder="1"/>
    <xf numFmtId="0" fontId="6" fillId="0" borderId="0" xfId="3" applyFont="1" applyFill="1" applyAlignment="1">
      <alignment horizontal="center"/>
    </xf>
    <xf numFmtId="0" fontId="16" fillId="0" borderId="0" xfId="3" applyFont="1" applyFill="1"/>
    <xf numFmtId="0" fontId="13" fillId="0" borderId="0" xfId="3" applyFont="1" applyFill="1"/>
    <xf numFmtId="0" fontId="13" fillId="0" borderId="0" xfId="3" applyFont="1" applyFill="1" applyAlignment="1">
      <alignment horizontal="left"/>
    </xf>
    <xf numFmtId="0" fontId="6" fillId="0" borderId="0" xfId="3" applyFont="1" applyFill="1" applyAlignment="1">
      <alignment horizontal="left" wrapText="1"/>
    </xf>
    <xf numFmtId="0" fontId="3" fillId="0" borderId="1" xfId="0" applyFont="1" applyFill="1" applyBorder="1" applyAlignment="1">
      <alignment horizontal="left" wrapText="1"/>
    </xf>
    <xf numFmtId="0" fontId="16" fillId="0" borderId="0" xfId="3" applyFont="1" applyFill="1" applyBorder="1"/>
    <xf numFmtId="0" fontId="13" fillId="0" borderId="0" xfId="4" applyFont="1" applyFill="1"/>
    <xf numFmtId="0" fontId="18" fillId="0" borderId="0" xfId="3" applyFont="1" applyFill="1"/>
    <xf numFmtId="0" fontId="18" fillId="0" borderId="7" xfId="3" applyFont="1" applyFill="1" applyBorder="1"/>
    <xf numFmtId="14" fontId="6" fillId="0" borderId="0" xfId="3" applyNumberFormat="1" applyFont="1" applyFill="1" applyAlignment="1">
      <alignment horizontal="left"/>
    </xf>
    <xf numFmtId="164" fontId="6" fillId="0" borderId="0" xfId="5" applyNumberFormat="1" applyFont="1" applyFill="1" applyAlignment="1">
      <alignment horizontal="center"/>
    </xf>
    <xf numFmtId="0" fontId="6" fillId="5" borderId="0" xfId="0" applyFont="1" applyFill="1" applyAlignment="1">
      <alignment horizontal="left"/>
    </xf>
    <xf numFmtId="0" fontId="6" fillId="5" borderId="0" xfId="0" applyFont="1" applyFill="1" applyBorder="1" applyAlignment="1">
      <alignment horizontal="left"/>
    </xf>
    <xf numFmtId="0" fontId="6" fillId="0" borderId="0" xfId="3" applyFont="1" applyFill="1" applyBorder="1" applyAlignment="1">
      <alignment horizontal="left"/>
    </xf>
    <xf numFmtId="14" fontId="6" fillId="0" borderId="0" xfId="0" applyNumberFormat="1" applyFont="1" applyFill="1" applyBorder="1" applyAlignment="1">
      <alignment horizontal="left"/>
    </xf>
    <xf numFmtId="0" fontId="0" fillId="0" borderId="0" xfId="0" applyFill="1" applyBorder="1"/>
    <xf numFmtId="0" fontId="3" fillId="0" borderId="0" xfId="0" applyFont="1" applyFill="1" applyBorder="1" applyAlignment="1">
      <alignment horizontal="left"/>
    </xf>
    <xf numFmtId="0" fontId="6" fillId="0" borderId="7" xfId="3" applyFont="1" applyFill="1" applyBorder="1" applyAlignment="1">
      <alignment horizontal="center"/>
    </xf>
    <xf numFmtId="0" fontId="6" fillId="0" borderId="7" xfId="3" applyFont="1" applyFill="1" applyBorder="1" applyAlignment="1">
      <alignment horizontal="left"/>
    </xf>
    <xf numFmtId="0" fontId="3" fillId="0" borderId="1" xfId="0" applyFont="1" applyFill="1" applyBorder="1" applyAlignment="1">
      <alignment horizontal="right" wrapText="1"/>
    </xf>
    <xf numFmtId="0" fontId="9" fillId="0" borderId="0" xfId="0" applyFont="1" applyFill="1" applyAlignment="1">
      <alignment horizontal="left"/>
    </xf>
    <xf numFmtId="0" fontId="9" fillId="0" borderId="0" xfId="3" applyFont="1" applyFill="1" applyAlignment="1">
      <alignment horizontal="left"/>
    </xf>
    <xf numFmtId="0" fontId="9" fillId="0" borderId="0" xfId="3" applyFont="1" applyFill="1" applyBorder="1" applyAlignment="1">
      <alignment horizontal="left"/>
    </xf>
    <xf numFmtId="0" fontId="3" fillId="0" borderId="0" xfId="3" applyFont="1" applyFill="1" applyBorder="1" applyAlignment="1">
      <alignment horizontal="left"/>
    </xf>
    <xf numFmtId="0" fontId="14" fillId="0" borderId="0" xfId="3" applyFont="1" applyFill="1" applyAlignment="1">
      <alignment horizontal="left"/>
    </xf>
    <xf numFmtId="0" fontId="6" fillId="0" borderId="0" xfId="0" quotePrefix="1" applyFont="1" applyFill="1" applyAlignment="1">
      <alignment horizontal="left"/>
    </xf>
    <xf numFmtId="0" fontId="19" fillId="6" borderId="0" xfId="6" applyAlignment="1">
      <alignment horizontal="left"/>
    </xf>
    <xf numFmtId="0" fontId="19" fillId="6" borderId="0" xfId="6"/>
    <xf numFmtId="0" fontId="19" fillId="6" borderId="0" xfId="6" applyAlignment="1">
      <alignment horizontal="center"/>
    </xf>
    <xf numFmtId="0" fontId="14" fillId="0" borderId="0" xfId="3" applyFont="1" applyFill="1" applyBorder="1" applyAlignment="1">
      <alignment horizontal="left"/>
    </xf>
    <xf numFmtId="0" fontId="0" fillId="0" borderId="0" xfId="0" applyFill="1" applyBorder="1" applyAlignment="1">
      <alignment horizontal="left"/>
    </xf>
    <xf numFmtId="0" fontId="15" fillId="0" borderId="0" xfId="3" applyFont="1" applyFill="1" applyAlignment="1">
      <alignment horizontal="left"/>
    </xf>
    <xf numFmtId="0" fontId="3" fillId="0" borderId="0" xfId="3" applyFont="1" applyFill="1" applyAlignment="1">
      <alignment horizontal="center"/>
    </xf>
    <xf numFmtId="0" fontId="15" fillId="0" borderId="1" xfId="3" applyFont="1" applyFill="1" applyBorder="1" applyAlignment="1">
      <alignment horizontal="left" wrapText="1"/>
    </xf>
    <xf numFmtId="0" fontId="3" fillId="0" borderId="1" xfId="3" applyFont="1" applyFill="1" applyBorder="1" applyAlignment="1">
      <alignment horizontal="center" wrapText="1"/>
    </xf>
    <xf numFmtId="0" fontId="6" fillId="0" borderId="0" xfId="3" applyFont="1" applyFill="1" applyBorder="1" applyAlignment="1">
      <alignment horizontal="center"/>
    </xf>
    <xf numFmtId="0" fontId="13" fillId="0" borderId="0" xfId="4" applyFont="1" applyFill="1" applyAlignment="1">
      <alignment horizontal="center"/>
    </xf>
    <xf numFmtId="0" fontId="13" fillId="0" borderId="0" xfId="4" applyFont="1" applyFill="1" applyAlignment="1">
      <alignment horizontal="left"/>
    </xf>
    <xf numFmtId="0" fontId="6" fillId="0" borderId="0" xfId="0" applyFont="1" applyFill="1" applyBorder="1" applyAlignment="1">
      <alignment horizontal="center"/>
    </xf>
    <xf numFmtId="0" fontId="15" fillId="0" borderId="0" xfId="3" applyFont="1" applyFill="1" applyBorder="1" applyAlignment="1">
      <alignment horizontal="left"/>
    </xf>
    <xf numFmtId="0" fontId="13" fillId="0" borderId="0" xfId="3" applyFont="1" applyFill="1" applyAlignment="1">
      <alignment horizontal="center"/>
    </xf>
    <xf numFmtId="0" fontId="13" fillId="0" borderId="7" xfId="3" applyFont="1" applyFill="1" applyBorder="1"/>
    <xf numFmtId="0" fontId="18" fillId="0" borderId="0" xfId="6" applyFont="1" applyFill="1" applyAlignment="1">
      <alignment horizontal="left"/>
    </xf>
    <xf numFmtId="0" fontId="18" fillId="0" borderId="0" xfId="6" applyFont="1" applyFill="1"/>
    <xf numFmtId="0" fontId="18" fillId="0" borderId="0" xfId="6" applyFont="1" applyFill="1" applyAlignment="1">
      <alignment horizontal="center"/>
    </xf>
    <xf numFmtId="0" fontId="13" fillId="0" borderId="0" xfId="3" applyFont="1" applyFill="1" applyBorder="1"/>
    <xf numFmtId="0" fontId="3" fillId="0" borderId="0" xfId="3" applyFont="1" applyFill="1" applyAlignment="1"/>
    <xf numFmtId="0" fontId="0" fillId="0" borderId="0" xfId="0" applyAlignment="1">
      <alignment horizontal="left"/>
    </xf>
    <xf numFmtId="0" fontId="3" fillId="0" borderId="0" xfId="3" applyFont="1" applyAlignment="1"/>
    <xf numFmtId="0" fontId="1" fillId="0" borderId="0" xfId="3" applyFont="1" applyFill="1" applyBorder="1"/>
    <xf numFmtId="0" fontId="6" fillId="0" borderId="0" xfId="0" quotePrefix="1" applyFont="1" applyFill="1" applyBorder="1" applyAlignment="1">
      <alignment horizontal="left"/>
    </xf>
    <xf numFmtId="0" fontId="18" fillId="0" borderId="0" xfId="3" applyFont="1" applyFill="1" applyBorder="1"/>
    <xf numFmtId="0" fontId="18" fillId="0" borderId="0" xfId="3" applyFont="1" applyFill="1" applyBorder="1" applyAlignment="1">
      <alignment horizontal="center"/>
    </xf>
    <xf numFmtId="0" fontId="3" fillId="0" borderId="0" xfId="0" applyFont="1" applyFill="1" applyAlignment="1">
      <alignment horizontal="center"/>
    </xf>
    <xf numFmtId="0" fontId="3" fillId="0" borderId="1" xfId="0" applyFont="1" applyFill="1" applyBorder="1" applyAlignment="1">
      <alignment horizontal="center" wrapText="1"/>
    </xf>
    <xf numFmtId="14" fontId="6" fillId="0" borderId="0" xfId="0" applyNumberFormat="1" applyFont="1" applyFill="1" applyBorder="1" applyAlignment="1">
      <alignment horizontal="center"/>
    </xf>
    <xf numFmtId="0" fontId="0" fillId="0" borderId="0" xfId="0" applyFill="1" applyBorder="1" applyAlignment="1">
      <alignment horizontal="center"/>
    </xf>
    <xf numFmtId="0" fontId="6" fillId="0" borderId="0" xfId="3" applyFont="1" applyFill="1" applyAlignment="1">
      <alignment horizontal="center" wrapText="1"/>
    </xf>
    <xf numFmtId="0" fontId="18" fillId="0" borderId="0" xfId="3" applyFont="1" applyFill="1" applyBorder="1" applyAlignment="1">
      <alignment horizontal="left"/>
    </xf>
    <xf numFmtId="0" fontId="3" fillId="0" borderId="7" xfId="0" applyFont="1" applyBorder="1"/>
    <xf numFmtId="0" fontId="6" fillId="0" borderId="0" xfId="0" applyFont="1"/>
    <xf numFmtId="0" fontId="0" fillId="0" borderId="0" xfId="0" applyFill="1" applyAlignment="1">
      <alignment horizontal="center"/>
    </xf>
    <xf numFmtId="14" fontId="0" fillId="0" borderId="0" xfId="0" applyNumberFormat="1" applyFill="1" applyBorder="1" applyAlignment="1">
      <alignment horizontal="center"/>
    </xf>
    <xf numFmtId="0" fontId="0" fillId="0" borderId="0" xfId="0" applyFill="1" applyBorder="1" applyAlignment="1">
      <alignment wrapText="1"/>
    </xf>
    <xf numFmtId="0" fontId="0" fillId="0" borderId="0" xfId="0" quotePrefix="1" applyFill="1" applyBorder="1"/>
    <xf numFmtId="0" fontId="2" fillId="0" borderId="0" xfId="3" applyFill="1" applyAlignment="1">
      <alignment horizontal="left"/>
    </xf>
    <xf numFmtId="0" fontId="2" fillId="0" borderId="0" xfId="3" applyFill="1" applyAlignment="1">
      <alignment horizontal="center"/>
    </xf>
    <xf numFmtId="0" fontId="16" fillId="0" borderId="0" xfId="3" applyFont="1" applyFill="1" applyAlignment="1">
      <alignment horizontal="left"/>
    </xf>
    <xf numFmtId="0" fontId="16" fillId="0" borderId="0" xfId="3" applyFont="1" applyFill="1" applyAlignment="1">
      <alignment horizontal="center"/>
    </xf>
    <xf numFmtId="14" fontId="6" fillId="0" borderId="0" xfId="3" applyNumberFormat="1" applyFont="1" applyFill="1" applyBorder="1" applyAlignment="1">
      <alignment horizontal="center"/>
    </xf>
    <xf numFmtId="14" fontId="6" fillId="0" borderId="0" xfId="3" applyNumberFormat="1" applyFont="1" applyFill="1" applyBorder="1" applyAlignment="1">
      <alignment horizontal="left"/>
    </xf>
    <xf numFmtId="0" fontId="2" fillId="0" borderId="0" xfId="3" applyFill="1" applyBorder="1"/>
    <xf numFmtId="0" fontId="2" fillId="0" borderId="0" xfId="3" applyFill="1" applyBorder="1" applyAlignment="1">
      <alignment horizontal="center"/>
    </xf>
    <xf numFmtId="0" fontId="1" fillId="0" borderId="0" xfId="3" applyFont="1" applyFill="1" applyBorder="1" applyAlignment="1">
      <alignment horizontal="center"/>
    </xf>
    <xf numFmtId="0" fontId="0" fillId="0" borderId="0" xfId="0" applyFill="1" applyAlignment="1">
      <alignment wrapText="1"/>
    </xf>
    <xf numFmtId="0" fontId="0" fillId="0" borderId="0" xfId="0" quotePrefix="1" applyFill="1"/>
    <xf numFmtId="14" fontId="6" fillId="0" borderId="0" xfId="3" applyNumberFormat="1" applyFont="1" applyFill="1" applyAlignment="1">
      <alignment horizontal="center"/>
    </xf>
    <xf numFmtId="0" fontId="0" fillId="0" borderId="8" xfId="0" applyBorder="1" applyAlignment="1">
      <alignment horizontal="center" vertical="center"/>
    </xf>
    <xf numFmtId="14" fontId="0" fillId="0" borderId="8" xfId="0" applyNumberFormat="1" applyBorder="1" applyAlignment="1">
      <alignment horizontal="center" vertical="center"/>
    </xf>
    <xf numFmtId="0" fontId="6" fillId="0" borderId="3" xfId="0" applyFont="1" applyFill="1" applyBorder="1" applyAlignment="1">
      <alignment wrapText="1"/>
    </xf>
    <xf numFmtId="0" fontId="3" fillId="3" borderId="1" xfId="0" applyFont="1" applyFill="1" applyBorder="1" applyAlignment="1">
      <alignment horizontal="center" vertical="center"/>
    </xf>
    <xf numFmtId="0" fontId="6" fillId="0" borderId="0" xfId="0" applyFont="1" applyFill="1" applyAlignment="1">
      <alignment horizontal="right" wrapText="1"/>
    </xf>
    <xf numFmtId="0" fontId="9" fillId="0" borderId="0" xfId="0" applyFont="1" applyFill="1" applyAlignment="1">
      <alignment horizontal="left" wrapText="1"/>
    </xf>
    <xf numFmtId="0" fontId="3" fillId="0" borderId="0" xfId="0" applyFont="1" applyFill="1" applyAlignment="1">
      <alignment horizontal="right" wrapText="1"/>
    </xf>
    <xf numFmtId="0" fontId="3" fillId="3" borderId="1" xfId="0" applyFont="1" applyFill="1" applyBorder="1" applyAlignment="1">
      <alignment horizontal="center" vertical="center" wrapText="1"/>
    </xf>
    <xf numFmtId="0" fontId="6" fillId="0" borderId="0" xfId="0" applyFont="1" applyFill="1" applyBorder="1" applyAlignment="1">
      <alignment horizontal="right" wrapText="1"/>
    </xf>
    <xf numFmtId="0" fontId="6" fillId="0" borderId="0" xfId="0" applyFont="1" applyFill="1" applyBorder="1" applyAlignment="1">
      <alignment horizontal="left" wrapText="1"/>
    </xf>
    <xf numFmtId="0" fontId="18" fillId="0" borderId="0" xfId="3" applyFont="1" applyFill="1" applyBorder="1" applyAlignment="1">
      <alignment wrapText="1"/>
    </xf>
    <xf numFmtId="0" fontId="6" fillId="0" borderId="0" xfId="0" applyFont="1" applyAlignment="1">
      <alignment horizontal="center" vertical="center"/>
    </xf>
    <xf numFmtId="0" fontId="0" fillId="7" borderId="0" xfId="0" applyFill="1"/>
    <xf numFmtId="0" fontId="6" fillId="7" borderId="0" xfId="0" applyFont="1" applyFill="1" applyBorder="1"/>
    <xf numFmtId="0" fontId="6" fillId="7" borderId="0" xfId="3" applyFont="1" applyFill="1" applyBorder="1"/>
    <xf numFmtId="0" fontId="0" fillId="7" borderId="0" xfId="0" applyFill="1" applyBorder="1"/>
    <xf numFmtId="0" fontId="0" fillId="0" borderId="9" xfId="0" applyBorder="1" applyAlignment="1">
      <alignment horizontal="center" vertical="center"/>
    </xf>
    <xf numFmtId="0" fontId="6" fillId="0" borderId="9" xfId="0" applyFont="1" applyFill="1" applyBorder="1" applyAlignment="1">
      <alignment wrapText="1"/>
    </xf>
    <xf numFmtId="14" fontId="0" fillId="0" borderId="9" xfId="0" applyNumberFormat="1" applyBorder="1" applyAlignment="1">
      <alignment horizontal="center" vertical="center"/>
    </xf>
    <xf numFmtId="0" fontId="0" fillId="3" borderId="0" xfId="0" applyFill="1" applyBorder="1" applyAlignment="1">
      <alignment wrapText="1"/>
    </xf>
    <xf numFmtId="0" fontId="0" fillId="3" borderId="0" xfId="0" applyFill="1" applyBorder="1"/>
    <xf numFmtId="0" fontId="6" fillId="3" borderId="0" xfId="3" applyFont="1" applyFill="1" applyBorder="1"/>
    <xf numFmtId="0" fontId="0" fillId="3" borderId="0" xfId="0" applyFill="1"/>
    <xf numFmtId="0" fontId="6" fillId="0" borderId="0" xfId="0" applyFont="1" applyFill="1" applyBorder="1" applyAlignment="1"/>
    <xf numFmtId="0" fontId="0" fillId="0" borderId="0" xfId="0" applyFont="1" applyFill="1" applyBorder="1" applyAlignment="1"/>
    <xf numFmtId="0" fontId="6" fillId="0" borderId="0" xfId="0" applyFont="1" applyFill="1" applyBorder="1" applyAlignment="1">
      <alignment wrapText="1"/>
    </xf>
    <xf numFmtId="0" fontId="24" fillId="0" borderId="0" xfId="0" applyFont="1" applyFill="1" applyBorder="1" applyAlignment="1"/>
    <xf numFmtId="0" fontId="6" fillId="0" borderId="10" xfId="0" applyFont="1" applyFill="1" applyBorder="1" applyAlignment="1"/>
    <xf numFmtId="0" fontId="6" fillId="0" borderId="11" xfId="0" applyFont="1" applyFill="1" applyBorder="1" applyAlignment="1"/>
    <xf numFmtId="0" fontId="24" fillId="0" borderId="10" xfId="0" applyFont="1" applyFill="1" applyBorder="1" applyAlignment="1"/>
    <xf numFmtId="0" fontId="6" fillId="0" borderId="12" xfId="0" applyFont="1" applyFill="1" applyBorder="1" applyAlignment="1"/>
    <xf numFmtId="0" fontId="6" fillId="0" borderId="13" xfId="0" applyFont="1" applyFill="1" applyBorder="1" applyAlignment="1"/>
    <xf numFmtId="0" fontId="6" fillId="0" borderId="14" xfId="0" applyFont="1" applyFill="1" applyBorder="1" applyAlignment="1"/>
    <xf numFmtId="0" fontId="25" fillId="0" borderId="10" xfId="0" applyFont="1" applyFill="1" applyBorder="1" applyAlignment="1"/>
    <xf numFmtId="0" fontId="6" fillId="0" borderId="10" xfId="0" applyFont="1" applyFill="1" applyBorder="1" applyAlignment="1">
      <alignment wrapText="1"/>
    </xf>
    <xf numFmtId="0" fontId="24" fillId="0" borderId="11" xfId="0" applyFont="1" applyFill="1" applyBorder="1" applyAlignment="1"/>
    <xf numFmtId="0" fontId="0" fillId="0" borderId="10" xfId="0" applyFont="1" applyFill="1" applyBorder="1" applyAlignment="1"/>
    <xf numFmtId="0" fontId="0" fillId="0" borderId="11" xfId="0" applyFont="1" applyFill="1" applyBorder="1" applyAlignment="1"/>
    <xf numFmtId="0" fontId="23" fillId="0" borderId="11" xfId="0" applyFont="1" applyFill="1" applyBorder="1" applyAlignment="1"/>
    <xf numFmtId="0" fontId="0" fillId="0" borderId="12" xfId="0" applyFont="1" applyFill="1" applyBorder="1" applyAlignment="1"/>
    <xf numFmtId="0" fontId="0" fillId="0" borderId="13" xfId="0" applyFont="1" applyFill="1" applyBorder="1" applyAlignment="1"/>
    <xf numFmtId="0" fontId="0" fillId="0" borderId="14" xfId="0" applyFont="1" applyFill="1" applyBorder="1" applyAlignment="1"/>
    <xf numFmtId="0" fontId="3" fillId="0" borderId="0" xfId="0" applyFont="1" applyFill="1" applyAlignment="1">
      <alignment horizontal="left"/>
    </xf>
    <xf numFmtId="0" fontId="3" fillId="0" borderId="0" xfId="3" applyFont="1" applyAlignment="1">
      <alignment horizontal="left"/>
    </xf>
    <xf numFmtId="0" fontId="0" fillId="0" borderId="2" xfId="0" applyBorder="1" applyAlignment="1">
      <alignment horizontal="center" vertical="center"/>
    </xf>
    <xf numFmtId="14" fontId="0" fillId="0" borderId="2" xfId="0" applyNumberFormat="1" applyBorder="1" applyAlignment="1">
      <alignment horizontal="center" vertical="center"/>
    </xf>
    <xf numFmtId="0" fontId="0" fillId="0" borderId="3" xfId="0" applyBorder="1" applyAlignment="1">
      <alignment horizontal="center" vertical="center"/>
    </xf>
    <xf numFmtId="14" fontId="0" fillId="0" borderId="3" xfId="0" applyNumberFormat="1" applyBorder="1" applyAlignment="1">
      <alignment horizontal="center" vertical="center"/>
    </xf>
    <xf numFmtId="0" fontId="20" fillId="0" borderId="0" xfId="0" applyFont="1" applyAlignment="1">
      <alignment vertical="center" wrapText="1"/>
    </xf>
    <xf numFmtId="0" fontId="20" fillId="0" borderId="8" xfId="0" applyFont="1" applyFill="1" applyBorder="1" applyAlignment="1">
      <alignment vertical="center" wrapText="1"/>
    </xf>
    <xf numFmtId="0" fontId="3" fillId="0" borderId="18"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0" xfId="0" applyFont="1" applyAlignment="1">
      <alignment horizontal="left" wrapText="1"/>
    </xf>
    <xf numFmtId="0" fontId="0" fillId="0" borderId="0" xfId="0" applyAlignment="1">
      <alignment horizontal="left" wrapText="1"/>
    </xf>
    <xf numFmtId="0" fontId="0" fillId="0" borderId="0" xfId="0" applyFill="1" applyAlignment="1">
      <alignment horizontal="left" wrapText="1"/>
    </xf>
    <xf numFmtId="0" fontId="6" fillId="0" borderId="0" xfId="0" applyFont="1" applyFill="1" applyAlignment="1">
      <alignment horizontal="left" wrapText="1"/>
    </xf>
    <xf numFmtId="0" fontId="3" fillId="0" borderId="0" xfId="0" applyFont="1" applyAlignment="1">
      <alignment horizontal="left"/>
    </xf>
    <xf numFmtId="0" fontId="6" fillId="0" borderId="0" xfId="0" applyFont="1" applyAlignment="1">
      <alignment horizontal="left" vertical="center" wrapText="1"/>
    </xf>
    <xf numFmtId="0" fontId="0" fillId="0" borderId="0" xfId="0" applyAlignment="1">
      <alignment horizontal="left" vertical="center" wrapText="1"/>
    </xf>
    <xf numFmtId="0" fontId="3" fillId="0" borderId="0" xfId="0" applyFont="1" applyFill="1" applyAlignment="1">
      <alignment horizontal="left"/>
    </xf>
    <xf numFmtId="0" fontId="0" fillId="7" borderId="0" xfId="0" applyFill="1" applyAlignment="1">
      <alignment horizontal="left" wrapText="1"/>
    </xf>
    <xf numFmtId="0" fontId="0" fillId="3" borderId="0" xfId="0" applyFill="1" applyAlignment="1">
      <alignment horizontal="left"/>
    </xf>
    <xf numFmtId="0" fontId="0" fillId="0" borderId="15" xfId="0" applyFont="1" applyFill="1" applyBorder="1" applyAlignment="1">
      <alignment horizontal="left" vertical="center"/>
    </xf>
    <xf numFmtId="0" fontId="0" fillId="0" borderId="16" xfId="0" applyFont="1" applyFill="1" applyBorder="1" applyAlignment="1">
      <alignment horizontal="left" vertical="center"/>
    </xf>
    <xf numFmtId="0" fontId="0" fillId="0" borderId="17" xfId="0" applyFont="1" applyFill="1" applyBorder="1" applyAlignment="1">
      <alignment horizontal="left" vertical="center"/>
    </xf>
    <xf numFmtId="0" fontId="3" fillId="0" borderId="18" xfId="0" applyFont="1" applyFill="1" applyBorder="1" applyAlignment="1">
      <alignment horizontal="center"/>
    </xf>
    <xf numFmtId="0" fontId="3" fillId="0" borderId="19" xfId="0" applyFont="1" applyFill="1" applyBorder="1" applyAlignment="1">
      <alignment horizontal="center"/>
    </xf>
    <xf numFmtId="0" fontId="3" fillId="0" borderId="20" xfId="0" applyFont="1" applyFill="1" applyBorder="1" applyAlignment="1">
      <alignment horizontal="center"/>
    </xf>
    <xf numFmtId="0" fontId="3" fillId="0" borderId="0" xfId="3" applyFont="1" applyAlignment="1">
      <alignment horizontal="left"/>
    </xf>
    <xf numFmtId="0" fontId="0" fillId="0" borderId="2" xfId="0" applyBorder="1" applyAlignment="1">
      <alignment horizontal="center" vertical="center"/>
    </xf>
    <xf numFmtId="14" fontId="0" fillId="0" borderId="3" xfId="0" applyNumberFormat="1" applyBorder="1" applyAlignment="1">
      <alignment horizontal="center" vertical="center"/>
    </xf>
    <xf numFmtId="14" fontId="0" fillId="0" borderId="4" xfId="0" applyNumberFormat="1" applyBorder="1" applyAlignment="1">
      <alignment horizontal="center" vertical="center"/>
    </xf>
    <xf numFmtId="14" fontId="0" fillId="0" borderId="5" xfId="0" applyNumberForma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14" fontId="0" fillId="0" borderId="3" xfId="0" applyNumberFormat="1" applyFill="1" applyBorder="1" applyAlignment="1">
      <alignment horizontal="center" vertical="center"/>
    </xf>
    <xf numFmtId="14" fontId="0" fillId="0" borderId="4" xfId="0" applyNumberFormat="1" applyFill="1" applyBorder="1" applyAlignment="1">
      <alignment horizontal="center" vertical="center"/>
    </xf>
    <xf numFmtId="14" fontId="0" fillId="0" borderId="5" xfId="0" applyNumberFormat="1" applyFill="1" applyBorder="1" applyAlignment="1">
      <alignment horizontal="center" vertical="center"/>
    </xf>
    <xf numFmtId="0" fontId="0" fillId="0" borderId="3" xfId="0" applyFill="1" applyBorder="1" applyAlignment="1">
      <alignment horizontal="center" vertical="center" wrapText="1"/>
    </xf>
    <xf numFmtId="0" fontId="0" fillId="0" borderId="4" xfId="0" applyFill="1" applyBorder="1" applyAlignment="1">
      <alignment horizontal="center" vertical="center" wrapText="1"/>
    </xf>
    <xf numFmtId="0" fontId="0" fillId="0" borderId="5" xfId="0" applyFill="1" applyBorder="1" applyAlignment="1">
      <alignment horizontal="center" vertical="center" wrapText="1"/>
    </xf>
    <xf numFmtId="14" fontId="0" fillId="0" borderId="2" xfId="0" applyNumberFormat="1" applyBorder="1" applyAlignment="1">
      <alignment horizontal="center" vertical="center"/>
    </xf>
    <xf numFmtId="14" fontId="0" fillId="0" borderId="3" xfId="0" applyNumberFormat="1" applyBorder="1" applyAlignment="1">
      <alignment horizontal="center" vertical="center" wrapText="1"/>
    </xf>
    <xf numFmtId="14" fontId="0" fillId="0" borderId="4" xfId="0" applyNumberFormat="1" applyBorder="1" applyAlignment="1">
      <alignment horizontal="center" vertical="center" wrapText="1"/>
    </xf>
    <xf numFmtId="14" fontId="0" fillId="0" borderId="5" xfId="0" applyNumberFormat="1" applyBorder="1" applyAlignment="1">
      <alignment horizontal="center" vertical="center" wrapText="1"/>
    </xf>
  </cellXfs>
  <cellStyles count="7">
    <cellStyle name="Bad" xfId="4" builtinId="27"/>
    <cellStyle name="Comma" xfId="5" builtinId="3"/>
    <cellStyle name="Hyperlink" xfId="1" builtinId="8"/>
    <cellStyle name="Neutral" xfId="6" builtinId="28"/>
    <cellStyle name="Normal" xfId="0" builtinId="0"/>
    <cellStyle name="Normal 2" xfId="2" xr:uid="{00000000-0005-0000-0000-000003000000}"/>
    <cellStyle name="Normal 3" xfId="3" xr:uid="{63F235DC-BC3C-4A7B-9790-60E33FCCDF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28"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eiesland/Documents/Forms/2021/R3/zz%20-%20FINAL/BarcodeSpecs%20v26%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Map"/>
      <sheetName val="CPMC Template"/>
      <sheetName val="C-2021"/>
      <sheetName val="SP-2021"/>
      <sheetName val="SC-2021"/>
      <sheetName val="P-2021"/>
      <sheetName val="E-2021 "/>
      <sheetName val="MCP and METP Template"/>
      <sheetName val="MC-40-2021"/>
      <sheetName val="MC-40-NP-2021"/>
      <sheetName val="MET-40-2021"/>
      <sheetName val="MET-40-NP-2021"/>
      <sheetName val="METBIT Template"/>
      <sheetName val="METBIT-20-2021"/>
      <sheetName val="METBIT-20S-2021"/>
      <sheetName val="METBIT-65-2021"/>
      <sheetName val="METBIT-41-2021"/>
      <sheetName val="RevHistor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PortlandTaxForms@portlandoregon.gov" TargetMode="External"/></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7.xml.rels><?xml version="1.0" encoding="UTF-8" standalone="yes"?>
<Relationships xmlns="http://schemas.openxmlformats.org/package/2006/relationships"><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18.xml.rels><?xml version="1.0" encoding="UTF-8" standalone="yes"?>
<Relationships xmlns="http://schemas.openxmlformats.org/package/2006/relationships"><Relationship Id="rId2" Type="http://schemas.openxmlformats.org/officeDocument/2006/relationships/comments" Target="../comments13.xml"/><Relationship Id="rId1" Type="http://schemas.openxmlformats.org/officeDocument/2006/relationships/vmlDrawing" Target="../drawings/vmlDrawing13.v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1"/>
  <sheetViews>
    <sheetView tabSelected="1" zoomScale="115" zoomScaleNormal="115" workbookViewId="0">
      <selection activeCell="A2" sqref="A2"/>
    </sheetView>
  </sheetViews>
  <sheetFormatPr defaultRowHeight="12.75" x14ac:dyDescent="0.2"/>
  <cols>
    <col min="1" max="1" width="3.7109375" customWidth="1"/>
    <col min="2" max="2" width="15.85546875" customWidth="1"/>
    <col min="3" max="3" width="38.5703125" customWidth="1"/>
    <col min="4" max="4" width="54" customWidth="1"/>
  </cols>
  <sheetData>
    <row r="1" spans="1:8" ht="51.75" customHeight="1" x14ac:dyDescent="0.2">
      <c r="A1" s="185" t="s">
        <v>0</v>
      </c>
      <c r="B1" s="185"/>
      <c r="C1" s="185"/>
      <c r="D1" s="185"/>
      <c r="E1" s="185"/>
      <c r="F1" s="185"/>
      <c r="G1" s="185"/>
      <c r="H1" s="185"/>
    </row>
    <row r="2" spans="1:8" x14ac:dyDescent="0.2">
      <c r="A2" s="2"/>
    </row>
    <row r="3" spans="1:8" x14ac:dyDescent="0.2">
      <c r="A3" t="s">
        <v>1</v>
      </c>
      <c r="C3" t="s">
        <v>2</v>
      </c>
    </row>
    <row r="4" spans="1:8" x14ac:dyDescent="0.2">
      <c r="A4" t="s">
        <v>3</v>
      </c>
      <c r="C4" s="6">
        <v>27</v>
      </c>
    </row>
    <row r="5" spans="1:8" x14ac:dyDescent="0.2">
      <c r="A5" t="s">
        <v>4</v>
      </c>
      <c r="C5" s="6">
        <v>2022</v>
      </c>
    </row>
    <row r="6" spans="1:8" x14ac:dyDescent="0.2">
      <c r="C6" s="3"/>
    </row>
    <row r="7" spans="1:8" x14ac:dyDescent="0.2">
      <c r="A7" s="194" t="s">
        <v>5</v>
      </c>
      <c r="B7" s="194"/>
      <c r="C7" s="194"/>
      <c r="D7" s="194"/>
    </row>
    <row r="8" spans="1:8" ht="26.25" customHeight="1" x14ac:dyDescent="0.2">
      <c r="A8" s="193" t="s">
        <v>6</v>
      </c>
      <c r="B8" s="193"/>
      <c r="C8" s="193"/>
      <c r="D8" s="193"/>
    </row>
    <row r="9" spans="1:8" ht="26.25" customHeight="1" x14ac:dyDescent="0.2">
      <c r="A9" s="195" t="s">
        <v>7</v>
      </c>
      <c r="B9" s="196"/>
      <c r="C9" s="196"/>
      <c r="D9" s="197"/>
    </row>
    <row r="10" spans="1:8" x14ac:dyDescent="0.2">
      <c r="A10" s="2"/>
    </row>
    <row r="11" spans="1:8" x14ac:dyDescent="0.2">
      <c r="A11" s="2" t="s">
        <v>8</v>
      </c>
    </row>
    <row r="12" spans="1:8" ht="12.75" customHeight="1" x14ac:dyDescent="0.2">
      <c r="A12" s="8">
        <v>1</v>
      </c>
      <c r="B12" s="186" t="s">
        <v>9</v>
      </c>
      <c r="C12" s="186"/>
      <c r="D12" s="186"/>
    </row>
    <row r="13" spans="1:8" ht="40.5" customHeight="1" x14ac:dyDescent="0.2">
      <c r="A13" s="8">
        <v>2</v>
      </c>
      <c r="B13" s="186" t="s">
        <v>10</v>
      </c>
      <c r="C13" s="186"/>
      <c r="D13" s="186"/>
    </row>
    <row r="14" spans="1:8" ht="12.75" customHeight="1" x14ac:dyDescent="0.2">
      <c r="A14" s="8">
        <v>3</v>
      </c>
      <c r="B14" s="186" t="s">
        <v>11</v>
      </c>
      <c r="C14" s="186"/>
      <c r="D14" s="186"/>
    </row>
    <row r="15" spans="1:8" ht="12.75" customHeight="1" x14ac:dyDescent="0.2">
      <c r="A15" s="8">
        <v>4</v>
      </c>
      <c r="B15" s="188" t="s">
        <v>12</v>
      </c>
      <c r="C15" s="188"/>
      <c r="D15" s="188"/>
    </row>
    <row r="16" spans="1:8" ht="12.75" customHeight="1" x14ac:dyDescent="0.2">
      <c r="A16" s="8">
        <v>5</v>
      </c>
      <c r="B16" s="187" t="s">
        <v>13</v>
      </c>
      <c r="C16" s="187"/>
      <c r="D16" s="187"/>
    </row>
    <row r="17" spans="1:20" x14ac:dyDescent="0.2">
      <c r="A17" s="8">
        <v>6</v>
      </c>
      <c r="B17" s="190" t="s">
        <v>14</v>
      </c>
      <c r="C17" s="191"/>
      <c r="D17" s="191"/>
    </row>
    <row r="18" spans="1:20" ht="24.75" customHeight="1" x14ac:dyDescent="0.2">
      <c r="A18" s="8">
        <v>7</v>
      </c>
      <c r="B18" s="186" t="s">
        <v>15</v>
      </c>
      <c r="C18" s="186"/>
      <c r="D18" s="186"/>
    </row>
    <row r="19" spans="1:20" ht="25.5" customHeight="1" x14ac:dyDescent="0.2">
      <c r="A19" s="8">
        <v>8</v>
      </c>
      <c r="B19" s="186" t="s">
        <v>16</v>
      </c>
      <c r="C19" s="186"/>
      <c r="D19" s="186"/>
    </row>
    <row r="20" spans="1:20" ht="25.5" customHeight="1" x14ac:dyDescent="0.2">
      <c r="A20" s="8">
        <v>9</v>
      </c>
      <c r="B20" s="186" t="s">
        <v>17</v>
      </c>
      <c r="C20" s="186"/>
      <c r="D20" s="186"/>
    </row>
    <row r="21" spans="1:20" ht="12.75" customHeight="1" x14ac:dyDescent="0.2">
      <c r="A21" s="143">
        <v>10</v>
      </c>
      <c r="B21" s="186" t="s">
        <v>18</v>
      </c>
      <c r="C21" s="186"/>
      <c r="D21" s="186"/>
    </row>
    <row r="23" spans="1:20" x14ac:dyDescent="0.2">
      <c r="A23" s="189" t="s">
        <v>19</v>
      </c>
      <c r="B23" s="189"/>
      <c r="C23" s="189"/>
      <c r="D23" s="189"/>
    </row>
    <row r="24" spans="1:20" ht="27.75" customHeight="1" x14ac:dyDescent="0.2">
      <c r="A24" s="8">
        <v>1</v>
      </c>
      <c r="B24" s="186" t="s">
        <v>20</v>
      </c>
      <c r="C24" s="186"/>
      <c r="D24" s="186"/>
    </row>
    <row r="25" spans="1:20" ht="25.5" customHeight="1" x14ac:dyDescent="0.2">
      <c r="A25" s="8">
        <v>2</v>
      </c>
      <c r="B25" s="186" t="s">
        <v>21</v>
      </c>
      <c r="C25" s="186"/>
      <c r="D25" s="186"/>
    </row>
    <row r="26" spans="1:20" x14ac:dyDescent="0.2">
      <c r="A26" s="8">
        <v>3</v>
      </c>
      <c r="B26" s="186" t="s">
        <v>22</v>
      </c>
      <c r="C26" s="186"/>
      <c r="D26" s="186"/>
    </row>
    <row r="27" spans="1:20" ht="24.75" customHeight="1" x14ac:dyDescent="0.2">
      <c r="A27" s="8">
        <v>4</v>
      </c>
      <c r="B27" s="186" t="s">
        <v>23</v>
      </c>
      <c r="C27" s="186"/>
      <c r="D27" s="186"/>
    </row>
    <row r="28" spans="1:20" ht="27" customHeight="1" x14ac:dyDescent="0.2">
      <c r="A28" s="8">
        <v>5</v>
      </c>
      <c r="B28" s="187" t="s">
        <v>24</v>
      </c>
      <c r="C28" s="187"/>
      <c r="D28" s="187"/>
    </row>
    <row r="29" spans="1:20" ht="25.5" customHeight="1" x14ac:dyDescent="0.2">
      <c r="A29" s="8">
        <v>6</v>
      </c>
      <c r="B29" s="186" t="s">
        <v>25</v>
      </c>
      <c r="C29" s="186"/>
      <c r="D29" s="186"/>
    </row>
    <row r="31" spans="1:20" x14ac:dyDescent="0.2">
      <c r="A31" s="192" t="s">
        <v>26</v>
      </c>
      <c r="B31" s="192"/>
      <c r="C31" s="192"/>
      <c r="D31" s="192"/>
      <c r="E31" s="1"/>
      <c r="F31" s="1"/>
      <c r="G31" s="1"/>
      <c r="H31" s="1"/>
      <c r="I31" s="1"/>
      <c r="J31" s="1"/>
      <c r="K31" s="1"/>
      <c r="L31" s="1"/>
      <c r="M31" s="1"/>
      <c r="N31" s="1"/>
      <c r="O31" s="1"/>
      <c r="P31" s="1"/>
      <c r="Q31" s="1"/>
      <c r="R31" s="1"/>
      <c r="S31" s="1"/>
      <c r="T31" s="1"/>
    </row>
    <row r="32" spans="1:20" ht="38.25" customHeight="1" x14ac:dyDescent="0.2">
      <c r="A32" s="188" t="s">
        <v>27</v>
      </c>
      <c r="B32" s="188"/>
      <c r="C32" s="188"/>
      <c r="D32" s="188"/>
      <c r="E32" s="1"/>
      <c r="F32" s="1"/>
      <c r="G32" s="1"/>
      <c r="H32" s="1"/>
      <c r="I32" s="1"/>
      <c r="J32" s="1"/>
      <c r="K32" s="1"/>
      <c r="L32" s="1"/>
      <c r="M32" s="1"/>
      <c r="N32" s="1"/>
      <c r="O32" s="1"/>
      <c r="P32" s="1"/>
      <c r="Q32" s="1"/>
      <c r="R32" s="1"/>
      <c r="S32" s="1"/>
      <c r="T32" s="1"/>
    </row>
    <row r="34" spans="1:4" x14ac:dyDescent="0.2">
      <c r="A34" s="2" t="s">
        <v>28</v>
      </c>
      <c r="C34" s="4" t="s">
        <v>29</v>
      </c>
    </row>
    <row r="37" spans="1:4" x14ac:dyDescent="0.2">
      <c r="A37" s="2" t="s">
        <v>30</v>
      </c>
    </row>
    <row r="38" spans="1:4" ht="12.75" customHeight="1" x14ac:dyDescent="0.2">
      <c r="A38" s="8">
        <v>1</v>
      </c>
      <c r="B38" s="186" t="s">
        <v>31</v>
      </c>
      <c r="C38" s="186"/>
      <c r="D38" s="186"/>
    </row>
    <row r="39" spans="1:4" ht="12.75" customHeight="1" x14ac:dyDescent="0.2">
      <c r="A39" s="8">
        <v>2</v>
      </c>
      <c r="B39" s="186" t="s">
        <v>32</v>
      </c>
      <c r="C39" s="186"/>
      <c r="D39" s="186"/>
    </row>
    <row r="40" spans="1:4" ht="12.75" customHeight="1" x14ac:dyDescent="0.2">
      <c r="A40" s="8">
        <v>3</v>
      </c>
      <c r="B40" s="186" t="s">
        <v>33</v>
      </c>
      <c r="C40" s="186"/>
      <c r="D40" s="186"/>
    </row>
    <row r="41" spans="1:4" ht="12.75" customHeight="1" x14ac:dyDescent="0.2">
      <c r="A41" s="8">
        <v>4</v>
      </c>
      <c r="B41" s="186" t="s">
        <v>34</v>
      </c>
      <c r="C41" s="186"/>
      <c r="D41" s="186"/>
    </row>
    <row r="42" spans="1:4" ht="24.75" customHeight="1" x14ac:dyDescent="0.2">
      <c r="A42" s="8">
        <v>5</v>
      </c>
      <c r="B42" s="186" t="s">
        <v>35</v>
      </c>
      <c r="C42" s="186"/>
      <c r="D42" s="186"/>
    </row>
    <row r="43" spans="1:4" ht="12.75" customHeight="1" x14ac:dyDescent="0.2">
      <c r="A43" s="8">
        <v>6</v>
      </c>
      <c r="B43" s="186" t="s">
        <v>36</v>
      </c>
      <c r="C43" s="186"/>
      <c r="D43" s="186"/>
    </row>
    <row r="44" spans="1:4" ht="12.75" customHeight="1" x14ac:dyDescent="0.2">
      <c r="A44" s="8">
        <v>7</v>
      </c>
      <c r="B44" s="186" t="s">
        <v>37</v>
      </c>
      <c r="C44" s="186"/>
      <c r="D44" s="186"/>
    </row>
    <row r="45" spans="1:4" ht="12.75" customHeight="1" x14ac:dyDescent="0.2">
      <c r="A45" s="8">
        <v>8</v>
      </c>
      <c r="B45" s="186" t="s">
        <v>38</v>
      </c>
      <c r="C45" s="186"/>
      <c r="D45" s="186"/>
    </row>
    <row r="46" spans="1:4" ht="12.75" customHeight="1" x14ac:dyDescent="0.2">
      <c r="A46" s="8">
        <v>9</v>
      </c>
      <c r="B46" s="186" t="s">
        <v>39</v>
      </c>
      <c r="C46" s="186"/>
      <c r="D46" s="186"/>
    </row>
    <row r="49" spans="1:2" x14ac:dyDescent="0.2">
      <c r="A49" s="2" t="s">
        <v>40</v>
      </c>
    </row>
    <row r="50" spans="1:2" x14ac:dyDescent="0.2">
      <c r="A50" s="8">
        <v>1</v>
      </c>
      <c r="B50" t="s">
        <v>41</v>
      </c>
    </row>
    <row r="51" spans="1:2" x14ac:dyDescent="0.2">
      <c r="A51" s="8">
        <v>2</v>
      </c>
      <c r="B51" t="s">
        <v>42</v>
      </c>
    </row>
    <row r="52" spans="1:2" x14ac:dyDescent="0.2">
      <c r="A52" s="8">
        <v>3</v>
      </c>
      <c r="B52" t="s">
        <v>43</v>
      </c>
    </row>
    <row r="53" spans="1:2" x14ac:dyDescent="0.2">
      <c r="A53" s="8">
        <v>4</v>
      </c>
      <c r="B53" t="s">
        <v>44</v>
      </c>
    </row>
    <row r="54" spans="1:2" x14ac:dyDescent="0.2">
      <c r="A54" s="8">
        <v>5</v>
      </c>
      <c r="B54" t="s">
        <v>45</v>
      </c>
    </row>
    <row r="55" spans="1:2" x14ac:dyDescent="0.2">
      <c r="A55" s="8">
        <v>6</v>
      </c>
      <c r="B55" t="s">
        <v>46</v>
      </c>
    </row>
    <row r="56" spans="1:2" x14ac:dyDescent="0.2">
      <c r="A56" s="8">
        <v>7</v>
      </c>
      <c r="B56" t="s">
        <v>47</v>
      </c>
    </row>
    <row r="57" spans="1:2" x14ac:dyDescent="0.2">
      <c r="A57" s="8">
        <v>8</v>
      </c>
      <c r="B57" t="s">
        <v>48</v>
      </c>
    </row>
    <row r="58" spans="1:2" x14ac:dyDescent="0.2">
      <c r="A58" s="8">
        <v>9</v>
      </c>
      <c r="B58" t="s">
        <v>49</v>
      </c>
    </row>
    <row r="59" spans="1:2" x14ac:dyDescent="0.2">
      <c r="A59" s="8">
        <v>10</v>
      </c>
      <c r="B59" t="s">
        <v>50</v>
      </c>
    </row>
    <row r="60" spans="1:2" x14ac:dyDescent="0.2">
      <c r="A60" s="8">
        <v>99</v>
      </c>
      <c r="B60" t="s">
        <v>51</v>
      </c>
    </row>
    <row r="62" spans="1:2" x14ac:dyDescent="0.2">
      <c r="A62" s="2"/>
    </row>
    <row r="63" spans="1:2" x14ac:dyDescent="0.2">
      <c r="A63" s="102"/>
    </row>
    <row r="64" spans="1:2" x14ac:dyDescent="0.2">
      <c r="A64" s="102"/>
    </row>
    <row r="65" spans="1:1" x14ac:dyDescent="0.2">
      <c r="A65" s="102"/>
    </row>
    <row r="66" spans="1:1" x14ac:dyDescent="0.2">
      <c r="A66" s="102"/>
    </row>
    <row r="67" spans="1:1" x14ac:dyDescent="0.2">
      <c r="A67" s="102"/>
    </row>
    <row r="68" spans="1:1" x14ac:dyDescent="0.2">
      <c r="A68" s="102"/>
    </row>
    <row r="69" spans="1:1" x14ac:dyDescent="0.2">
      <c r="A69" s="102"/>
    </row>
    <row r="70" spans="1:1" x14ac:dyDescent="0.2">
      <c r="A70" s="102"/>
    </row>
    <row r="71" spans="1:1" x14ac:dyDescent="0.2">
      <c r="A71" s="102"/>
    </row>
  </sheetData>
  <mergeCells count="32">
    <mergeCell ref="A31:D31"/>
    <mergeCell ref="A8:D8"/>
    <mergeCell ref="A7:D7"/>
    <mergeCell ref="B42:D42"/>
    <mergeCell ref="B28:D28"/>
    <mergeCell ref="B29:D29"/>
    <mergeCell ref="A32:D32"/>
    <mergeCell ref="B38:D38"/>
    <mergeCell ref="B39:D39"/>
    <mergeCell ref="B40:D40"/>
    <mergeCell ref="B24:D24"/>
    <mergeCell ref="B25:D25"/>
    <mergeCell ref="B26:D26"/>
    <mergeCell ref="B27:D27"/>
    <mergeCell ref="B41:D41"/>
    <mergeCell ref="A9:D9"/>
    <mergeCell ref="A1:H1"/>
    <mergeCell ref="B46:D46"/>
    <mergeCell ref="B16:D16"/>
    <mergeCell ref="B21:D21"/>
    <mergeCell ref="B44:D44"/>
    <mergeCell ref="B12:D12"/>
    <mergeCell ref="B13:D13"/>
    <mergeCell ref="B14:D14"/>
    <mergeCell ref="B15:D15"/>
    <mergeCell ref="B45:D45"/>
    <mergeCell ref="A23:D23"/>
    <mergeCell ref="B17:D17"/>
    <mergeCell ref="B18:D18"/>
    <mergeCell ref="B19:D19"/>
    <mergeCell ref="B20:D20"/>
    <mergeCell ref="B43:D43"/>
  </mergeCells>
  <phoneticPr fontId="4" type="noConversion"/>
  <hyperlinks>
    <hyperlink ref="C34" r:id="rId1" xr:uid="{FFC31BF5-2908-4B2A-A860-B98F91C2EA0F}"/>
  </hyperlinks>
  <pageMargins left="0.25" right="0.25" top="0.75" bottom="0.75" header="0.3" footer="0.3"/>
  <pageSetup orientation="portrait" r:id="rId2"/>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FA21BC-A69D-4D52-B866-1FE029FA0461}">
  <sheetPr>
    <tabColor rgb="FF7030A0"/>
  </sheetPr>
  <dimension ref="A1:T1048561"/>
  <sheetViews>
    <sheetView topLeftCell="B1" zoomScaleNormal="100" workbookViewId="0">
      <pane xSplit="4" ySplit="4" topLeftCell="F5" activePane="bottomRight" state="frozen"/>
      <selection pane="topRight"/>
      <selection pane="bottomLeft" activeCell="A16" sqref="A16:D16"/>
      <selection pane="bottomRight" activeCell="B3" sqref="B3"/>
    </sheetView>
  </sheetViews>
  <sheetFormatPr defaultRowHeight="15" x14ac:dyDescent="0.25"/>
  <cols>
    <col min="1" max="1" width="10.28515625" style="42" hidden="1" customWidth="1"/>
    <col min="2" max="2" width="9" style="120" customWidth="1"/>
    <col min="3" max="3" width="9.140625" style="42" customWidth="1"/>
    <col min="4" max="4" width="44.7109375" style="42" customWidth="1"/>
    <col min="5" max="5" width="21.85546875" style="42" hidden="1" customWidth="1"/>
    <col min="6" max="6" width="7.140625" style="55" bestFit="1" customWidth="1"/>
    <col min="7" max="7" width="8.85546875" style="55" bestFit="1" customWidth="1"/>
    <col min="8" max="8" width="24.7109375" style="42" bestFit="1" customWidth="1"/>
    <col min="9" max="9" width="21.7109375" style="42" hidden="1" customWidth="1"/>
    <col min="10" max="10" width="14.140625" style="42" hidden="1" customWidth="1"/>
    <col min="11" max="13" width="12.7109375" style="42" customWidth="1"/>
    <col min="14" max="14" width="14.140625" style="42" hidden="1" customWidth="1"/>
    <col min="15" max="15" width="11.42578125" style="121" bestFit="1" customWidth="1"/>
    <col min="16" max="16" width="9.5703125" style="121" bestFit="1" customWidth="1"/>
    <col min="17" max="17" width="14.85546875" style="121" bestFit="1" customWidth="1"/>
    <col min="18" max="18" width="10.7109375" style="121" bestFit="1" customWidth="1"/>
    <col min="19" max="19" width="46.85546875" style="42" bestFit="1" customWidth="1"/>
    <col min="20" max="20" width="92.5703125" style="42" bestFit="1" customWidth="1"/>
    <col min="21" max="16384" width="9.140625" style="42"/>
  </cols>
  <sheetData>
    <row r="1" spans="1:20" s="41" customFormat="1" ht="12.75" x14ac:dyDescent="0.2">
      <c r="B1" s="49" t="str">
        <f>"2D Barcode Specifications for Multnomah County Personal Income Tax (Preschool-For-All) Form MC40-"&amp;Instructions!C5</f>
        <v>2D Barcode Specifications for Multnomah County Personal Income Tax (Preschool-For-All) Form MC40-2022</v>
      </c>
      <c r="C1" s="101"/>
      <c r="D1" s="101"/>
      <c r="E1" s="101"/>
      <c r="F1" s="101"/>
      <c r="G1" s="101"/>
      <c r="O1" s="54"/>
      <c r="P1" s="54"/>
      <c r="Q1" s="54"/>
      <c r="R1" s="54"/>
    </row>
    <row r="2" spans="1:20" s="41" customFormat="1" ht="12.75" x14ac:dyDescent="0.2">
      <c r="A2" s="49"/>
      <c r="B2" s="49"/>
      <c r="C2" s="49"/>
      <c r="H2" s="76"/>
      <c r="I2" s="76"/>
      <c r="J2" s="76"/>
      <c r="K2" s="76"/>
      <c r="L2" s="76"/>
      <c r="M2" s="76"/>
      <c r="N2" s="76"/>
      <c r="O2" s="54"/>
      <c r="P2" s="54"/>
      <c r="Q2" s="54"/>
      <c r="R2" s="54"/>
    </row>
    <row r="3" spans="1:20" s="41" customFormat="1" ht="12.75" x14ac:dyDescent="0.2">
      <c r="A3" s="49"/>
      <c r="B3" s="49"/>
      <c r="C3" s="49"/>
      <c r="D3" s="49"/>
      <c r="E3" s="49"/>
      <c r="F3" s="49"/>
      <c r="G3" s="49"/>
      <c r="H3" s="49"/>
      <c r="K3" s="198" t="s">
        <v>334</v>
      </c>
      <c r="L3" s="199"/>
      <c r="M3" s="200"/>
      <c r="O3" s="87"/>
      <c r="P3" s="87"/>
      <c r="Q3" s="87"/>
      <c r="R3" s="87"/>
      <c r="S3" s="49"/>
    </row>
    <row r="4" spans="1:20" s="41" customFormat="1" ht="38.25" x14ac:dyDescent="0.2">
      <c r="A4" s="59" t="s">
        <v>52</v>
      </c>
      <c r="B4" s="59" t="s">
        <v>53</v>
      </c>
      <c r="C4" s="50" t="s">
        <v>54</v>
      </c>
      <c r="D4" s="50" t="s">
        <v>55</v>
      </c>
      <c r="E4" s="50" t="s">
        <v>56</v>
      </c>
      <c r="F4" s="50" t="s">
        <v>57</v>
      </c>
      <c r="G4" s="50" t="s">
        <v>58</v>
      </c>
      <c r="H4" s="50" t="s">
        <v>59</v>
      </c>
      <c r="I4" s="74" t="s">
        <v>335</v>
      </c>
      <c r="J4" s="139" t="s">
        <v>336</v>
      </c>
      <c r="K4" s="182" t="s">
        <v>336</v>
      </c>
      <c r="L4" s="183" t="s">
        <v>1327</v>
      </c>
      <c r="M4" s="184" t="s">
        <v>337</v>
      </c>
      <c r="N4" s="139" t="s">
        <v>338</v>
      </c>
      <c r="O4" s="89" t="s">
        <v>62</v>
      </c>
      <c r="P4" s="45" t="s">
        <v>339</v>
      </c>
      <c r="Q4" s="109" t="s">
        <v>340</v>
      </c>
      <c r="R4" s="89" t="s">
        <v>65</v>
      </c>
      <c r="S4" s="50" t="s">
        <v>66</v>
      </c>
      <c r="T4" s="50" t="s">
        <v>67</v>
      </c>
    </row>
    <row r="5" spans="1:20" s="1" customFormat="1" ht="12.75" x14ac:dyDescent="0.2">
      <c r="A5" s="1">
        <f>VLOOKUP(E5,'MCP and METP Template'!E:F,2,0)</f>
        <v>1</v>
      </c>
      <c r="B5" s="3">
        <v>1</v>
      </c>
      <c r="D5" s="1" t="s">
        <v>68</v>
      </c>
      <c r="E5" s="1" t="s">
        <v>68</v>
      </c>
      <c r="F5" s="1" t="s">
        <v>69</v>
      </c>
      <c r="G5" s="1" t="s">
        <v>70</v>
      </c>
      <c r="H5" s="1" t="str">
        <f>_xlfn.CONCAT(RIGHT(_xlfn.CONCAT("000",A5),3),0,E5)</f>
        <v>0010VersionNumber</v>
      </c>
      <c r="I5" s="1" t="s">
        <v>68</v>
      </c>
      <c r="K5" s="168"/>
      <c r="L5" s="156"/>
      <c r="M5" s="169"/>
      <c r="O5" s="116" t="s">
        <v>71</v>
      </c>
      <c r="P5" s="116" t="s">
        <v>69</v>
      </c>
      <c r="Q5" s="116">
        <v>2</v>
      </c>
      <c r="R5" s="116" t="s">
        <v>72</v>
      </c>
      <c r="T5" s="1" t="s">
        <v>71</v>
      </c>
    </row>
    <row r="6" spans="1:20" s="70" customFormat="1" ht="12.75" x14ac:dyDescent="0.2">
      <c r="A6" s="70">
        <f>VLOOKUP(E6,'MCP and METP Template'!E:F,2,0)</f>
        <v>2</v>
      </c>
      <c r="B6" s="85">
        <v>2</v>
      </c>
      <c r="D6" s="70" t="s">
        <v>73</v>
      </c>
      <c r="E6" s="70" t="s">
        <v>73</v>
      </c>
      <c r="F6" s="70" t="s">
        <v>69</v>
      </c>
      <c r="G6" s="70" t="s">
        <v>70</v>
      </c>
      <c r="H6" s="70" t="str">
        <f t="shared" ref="H6:H13" si="0">_xlfn.CONCAT(RIGHT(_xlfn.CONCAT("000",A6),3),0,E6)</f>
        <v>0020DeveloperCode</v>
      </c>
      <c r="I6" s="70" t="s">
        <v>73</v>
      </c>
      <c r="K6" s="168"/>
      <c r="L6" s="156"/>
      <c r="M6" s="169"/>
      <c r="O6" s="111" t="s">
        <v>74</v>
      </c>
      <c r="P6" s="111" t="s">
        <v>69</v>
      </c>
      <c r="Q6" s="111">
        <v>4</v>
      </c>
      <c r="R6" s="111" t="s">
        <v>72</v>
      </c>
      <c r="T6" s="70" t="s">
        <v>75</v>
      </c>
    </row>
    <row r="7" spans="1:20" s="70" customFormat="1" ht="12.75" x14ac:dyDescent="0.2">
      <c r="A7" s="70">
        <f>VLOOKUP(E7,'MCP and METP Template'!E:F,2,0)</f>
        <v>3</v>
      </c>
      <c r="B7" s="85">
        <v>3</v>
      </c>
      <c r="D7" s="70" t="s">
        <v>76</v>
      </c>
      <c r="E7" s="70" t="s">
        <v>76</v>
      </c>
      <c r="F7" s="70" t="s">
        <v>69</v>
      </c>
      <c r="G7" s="70" t="s">
        <v>70</v>
      </c>
      <c r="H7" s="70" t="str">
        <f t="shared" si="0"/>
        <v>0030Jurisdiction</v>
      </c>
      <c r="I7" s="70" t="s">
        <v>76</v>
      </c>
      <c r="K7" s="168"/>
      <c r="L7" s="156"/>
      <c r="M7" s="169"/>
      <c r="O7" s="111" t="s">
        <v>487</v>
      </c>
      <c r="P7" s="111" t="s">
        <v>69</v>
      </c>
      <c r="Q7" s="111">
        <v>4</v>
      </c>
      <c r="R7" s="111" t="s">
        <v>72</v>
      </c>
      <c r="T7" s="70" t="s">
        <v>487</v>
      </c>
    </row>
    <row r="8" spans="1:20" s="70" customFormat="1" ht="12.75" x14ac:dyDescent="0.2">
      <c r="A8" s="70">
        <f>VLOOKUP(E8,'MCP and METP Template'!E:F,2,0)</f>
        <v>4</v>
      </c>
      <c r="B8" s="85">
        <v>4</v>
      </c>
      <c r="D8" s="70" t="s">
        <v>78</v>
      </c>
      <c r="E8" s="70" t="s">
        <v>78</v>
      </c>
      <c r="F8" s="70" t="s">
        <v>69</v>
      </c>
      <c r="G8" s="70" t="s">
        <v>70</v>
      </c>
      <c r="H8" s="70" t="str">
        <f t="shared" si="0"/>
        <v>0040DescriptionFormName</v>
      </c>
      <c r="I8" s="70" t="s">
        <v>78</v>
      </c>
      <c r="J8" s="70" t="s">
        <v>488</v>
      </c>
      <c r="K8" s="168" t="s">
        <v>342</v>
      </c>
      <c r="L8" s="156"/>
      <c r="M8" s="169"/>
      <c r="O8" s="111" t="s">
        <v>986</v>
      </c>
      <c r="P8" s="111" t="s">
        <v>69</v>
      </c>
      <c r="Q8" s="111">
        <v>16</v>
      </c>
      <c r="R8" s="111" t="s">
        <v>72</v>
      </c>
      <c r="T8" s="70" t="str">
        <f>O8</f>
        <v>MC-40-2022</v>
      </c>
    </row>
    <row r="9" spans="1:20" s="70" customFormat="1" ht="12.75" x14ac:dyDescent="0.2">
      <c r="A9" s="70">
        <f>VLOOKUP(E9,'MCP and METP Template'!E:F,2,0)</f>
        <v>5</v>
      </c>
      <c r="B9" s="85">
        <v>5</v>
      </c>
      <c r="D9" s="70" t="s">
        <v>79</v>
      </c>
      <c r="E9" s="70" t="s">
        <v>79</v>
      </c>
      <c r="F9" s="70" t="s">
        <v>69</v>
      </c>
      <c r="G9" s="70" t="s">
        <v>70</v>
      </c>
      <c r="H9" s="70" t="str">
        <f t="shared" si="0"/>
        <v>0050SpecificationVersion</v>
      </c>
      <c r="I9" s="70" t="s">
        <v>79</v>
      </c>
      <c r="K9" s="168"/>
      <c r="L9" s="156"/>
      <c r="M9" s="169"/>
      <c r="O9" s="111">
        <f>spec_version</f>
        <v>27</v>
      </c>
      <c r="P9" s="111" t="s">
        <v>69</v>
      </c>
      <c r="Q9" s="111">
        <v>4</v>
      </c>
      <c r="R9" s="111" t="s">
        <v>80</v>
      </c>
      <c r="S9" s="70" t="s">
        <v>81</v>
      </c>
      <c r="T9" s="70">
        <f>O9</f>
        <v>27</v>
      </c>
    </row>
    <row r="10" spans="1:20" s="70" customFormat="1" ht="12.75" x14ac:dyDescent="0.2">
      <c r="A10" s="70">
        <f>VLOOKUP(E10,'MCP and METP Template'!E:F,2,0)</f>
        <v>6</v>
      </c>
      <c r="B10" s="85">
        <v>6</v>
      </c>
      <c r="D10" s="70" t="s">
        <v>82</v>
      </c>
      <c r="E10" s="70" t="s">
        <v>82</v>
      </c>
      <c r="F10" s="70" t="s">
        <v>69</v>
      </c>
      <c r="G10" s="70" t="s">
        <v>70</v>
      </c>
      <c r="H10" s="70" t="str">
        <f t="shared" si="0"/>
        <v>0060SoftwareFormVersion</v>
      </c>
      <c r="I10" s="70" t="s">
        <v>82</v>
      </c>
      <c r="K10" s="168"/>
      <c r="L10" s="156"/>
      <c r="M10" s="169"/>
      <c r="O10" s="111">
        <v>0.01</v>
      </c>
      <c r="P10" s="111" t="s">
        <v>69</v>
      </c>
      <c r="Q10" s="111">
        <v>15</v>
      </c>
      <c r="R10" s="111" t="s">
        <v>72</v>
      </c>
      <c r="T10" s="70" t="s">
        <v>83</v>
      </c>
    </row>
    <row r="11" spans="1:20" s="70" customFormat="1" ht="12.75" x14ac:dyDescent="0.2">
      <c r="A11" s="70">
        <f>VLOOKUP(E11,'MCP and METP Template'!E:F,2,0)</f>
        <v>7</v>
      </c>
      <c r="B11" s="85">
        <v>7</v>
      </c>
      <c r="D11" s="147" t="s">
        <v>4</v>
      </c>
      <c r="E11" s="70" t="s">
        <v>489</v>
      </c>
      <c r="F11" s="70" t="s">
        <v>70</v>
      </c>
      <c r="G11" s="70" t="s">
        <v>70</v>
      </c>
      <c r="H11" s="70" t="str">
        <f t="shared" si="0"/>
        <v>0070TaxYear</v>
      </c>
      <c r="I11" s="70" t="s">
        <v>489</v>
      </c>
      <c r="J11" s="70" t="s">
        <v>490</v>
      </c>
      <c r="K11" s="168" t="s">
        <v>342</v>
      </c>
      <c r="L11" s="156"/>
      <c r="M11" s="169"/>
      <c r="O11" s="117">
        <v>44926</v>
      </c>
      <c r="P11" s="111" t="s">
        <v>69</v>
      </c>
      <c r="Q11" s="111">
        <v>10</v>
      </c>
      <c r="R11" s="111" t="s">
        <v>72</v>
      </c>
      <c r="S11" s="70" t="s">
        <v>86</v>
      </c>
    </row>
    <row r="12" spans="1:20" s="70" customFormat="1" ht="12.75" x14ac:dyDescent="0.2">
      <c r="A12" s="70">
        <f>VLOOKUP(E12,'MCP and METP Template'!E:F,2,0)</f>
        <v>8</v>
      </c>
      <c r="B12" s="85">
        <v>8</v>
      </c>
      <c r="D12" s="147" t="s">
        <v>89</v>
      </c>
      <c r="E12" s="70" t="s">
        <v>90</v>
      </c>
      <c r="F12" s="70" t="s">
        <v>70</v>
      </c>
      <c r="G12" s="70" t="s">
        <v>70</v>
      </c>
      <c r="H12" s="70" t="str">
        <f t="shared" si="0"/>
        <v>0080accountid</v>
      </c>
      <c r="I12" s="70" t="s">
        <v>90</v>
      </c>
      <c r="J12" s="70" t="s">
        <v>341</v>
      </c>
      <c r="K12" s="168" t="s">
        <v>342</v>
      </c>
      <c r="L12" s="156" t="s">
        <v>987</v>
      </c>
      <c r="M12" s="169"/>
      <c r="N12" s="70" t="s">
        <v>344</v>
      </c>
      <c r="O12" s="111"/>
      <c r="P12" s="111" t="s">
        <v>70</v>
      </c>
      <c r="Q12" s="111">
        <v>10</v>
      </c>
      <c r="R12" s="111" t="s">
        <v>80</v>
      </c>
      <c r="S12" s="70" t="s">
        <v>91</v>
      </c>
      <c r="T12" s="70" t="s">
        <v>92</v>
      </c>
    </row>
    <row r="13" spans="1:20" s="70" customFormat="1" ht="63.75" x14ac:dyDescent="0.2">
      <c r="A13" s="70">
        <f>VLOOKUP(E13,'MCP and METP Template'!E:F,2,0)</f>
        <v>9</v>
      </c>
      <c r="B13" s="85">
        <v>9</v>
      </c>
      <c r="D13" s="152" t="s">
        <v>492</v>
      </c>
      <c r="E13" s="70" t="s">
        <v>493</v>
      </c>
      <c r="F13" s="70" t="s">
        <v>70</v>
      </c>
      <c r="G13" s="70" t="s">
        <v>70</v>
      </c>
      <c r="H13" s="70" t="str">
        <f t="shared" si="0"/>
        <v>0090FilingStatus</v>
      </c>
      <c r="I13" s="70" t="s">
        <v>493</v>
      </c>
      <c r="J13" s="70" t="s">
        <v>988</v>
      </c>
      <c r="K13" s="168" t="s">
        <v>988</v>
      </c>
      <c r="L13" s="156" t="s">
        <v>493</v>
      </c>
      <c r="M13" s="169"/>
      <c r="O13" s="111" t="s">
        <v>989</v>
      </c>
      <c r="P13" s="111" t="s">
        <v>69</v>
      </c>
      <c r="Q13" s="111">
        <v>1</v>
      </c>
      <c r="R13" s="111" t="s">
        <v>80</v>
      </c>
      <c r="S13" s="70" t="s">
        <v>102</v>
      </c>
      <c r="T13" s="151" t="s">
        <v>990</v>
      </c>
    </row>
    <row r="14" spans="1:20" s="70" customFormat="1" ht="12.75" x14ac:dyDescent="0.2">
      <c r="A14" s="70">
        <v>12</v>
      </c>
      <c r="B14" s="85">
        <v>10</v>
      </c>
      <c r="D14" s="70" t="s">
        <v>499</v>
      </c>
      <c r="E14" s="70" t="s">
        <v>500</v>
      </c>
      <c r="F14" s="70" t="s">
        <v>70</v>
      </c>
      <c r="G14" s="70" t="s">
        <v>70</v>
      </c>
      <c r="H14" s="70" t="str">
        <f t="shared" ref="H14:H68" si="1">_xlfn.CONCAT(RIGHT(_xlfn.CONCAT("000",A14),3),0,E14)</f>
        <v>0120TaxpayerDeceased</v>
      </c>
      <c r="I14" s="70" t="s">
        <v>500</v>
      </c>
      <c r="J14" s="70" t="s">
        <v>501</v>
      </c>
      <c r="K14" s="159" t="s">
        <v>991</v>
      </c>
      <c r="L14" s="156"/>
      <c r="M14" s="169"/>
      <c r="O14" s="111">
        <v>0</v>
      </c>
      <c r="P14" s="111" t="s">
        <v>69</v>
      </c>
      <c r="Q14" s="111">
        <v>1</v>
      </c>
      <c r="R14" s="111" t="s">
        <v>80</v>
      </c>
      <c r="S14" s="70" t="s">
        <v>102</v>
      </c>
      <c r="T14" s="70" t="s">
        <v>502</v>
      </c>
    </row>
    <row r="15" spans="1:20" s="70" customFormat="1" ht="12.75" x14ac:dyDescent="0.2">
      <c r="A15" s="70">
        <f>VLOOKUP(E15,'MCP and METP Template'!E:F,2,0)</f>
        <v>13</v>
      </c>
      <c r="B15" s="85">
        <v>11</v>
      </c>
      <c r="D15" s="70" t="s">
        <v>503</v>
      </c>
      <c r="E15" s="70" t="s">
        <v>504</v>
      </c>
      <c r="F15" s="70" t="s">
        <v>70</v>
      </c>
      <c r="G15" s="70" t="s">
        <v>70</v>
      </c>
      <c r="H15" s="70" t="str">
        <f t="shared" si="1"/>
        <v>0130TaxpayerLastName</v>
      </c>
      <c r="I15" s="70" t="s">
        <v>504</v>
      </c>
      <c r="J15" s="70" t="s">
        <v>505</v>
      </c>
      <c r="K15" s="159" t="s">
        <v>992</v>
      </c>
      <c r="L15" s="156"/>
      <c r="M15" s="169"/>
      <c r="O15" s="111"/>
      <c r="P15" s="111" t="s">
        <v>70</v>
      </c>
      <c r="Q15" s="111">
        <v>50</v>
      </c>
      <c r="R15" s="111" t="s">
        <v>72</v>
      </c>
    </row>
    <row r="16" spans="1:20" s="70" customFormat="1" ht="12.75" x14ac:dyDescent="0.2">
      <c r="A16" s="70">
        <f>VLOOKUP(E16,'MCP and METP Template'!E:F,2,0)</f>
        <v>14</v>
      </c>
      <c r="B16" s="85">
        <v>12</v>
      </c>
      <c r="D16" s="70" t="s">
        <v>506</v>
      </c>
      <c r="E16" s="70" t="s">
        <v>507</v>
      </c>
      <c r="F16" s="70" t="s">
        <v>70</v>
      </c>
      <c r="G16" s="70" t="s">
        <v>70</v>
      </c>
      <c r="H16" s="70" t="str">
        <f t="shared" si="1"/>
        <v>0140TaxpayerFirstName</v>
      </c>
      <c r="I16" s="70" t="s">
        <v>507</v>
      </c>
      <c r="J16" s="70" t="s">
        <v>508</v>
      </c>
      <c r="K16" s="159" t="s">
        <v>993</v>
      </c>
      <c r="L16" s="156"/>
      <c r="M16" s="169"/>
      <c r="O16" s="111"/>
      <c r="P16" s="111" t="s">
        <v>70</v>
      </c>
      <c r="Q16" s="111">
        <v>50</v>
      </c>
      <c r="R16" s="111" t="s">
        <v>72</v>
      </c>
    </row>
    <row r="17" spans="1:20" s="70" customFormat="1" ht="12.75" x14ac:dyDescent="0.2">
      <c r="A17" s="70">
        <f>VLOOKUP(E17,'MCP and METP Template'!E:F,2,0)</f>
        <v>15</v>
      </c>
      <c r="B17" s="85">
        <v>13</v>
      </c>
      <c r="D17" s="70" t="s">
        <v>509</v>
      </c>
      <c r="E17" s="70" t="s">
        <v>510</v>
      </c>
      <c r="F17" s="70" t="s">
        <v>70</v>
      </c>
      <c r="G17" s="70" t="s">
        <v>70</v>
      </c>
      <c r="H17" s="70" t="str">
        <f t="shared" si="1"/>
        <v>0150TaxpayerSSN</v>
      </c>
      <c r="I17" s="70" t="s">
        <v>510</v>
      </c>
      <c r="J17" s="70" t="s">
        <v>511</v>
      </c>
      <c r="K17" s="159" t="s">
        <v>994</v>
      </c>
      <c r="L17" s="156"/>
      <c r="M17" s="169"/>
      <c r="O17" s="111"/>
      <c r="P17" s="111" t="s">
        <v>70</v>
      </c>
      <c r="Q17" s="111">
        <v>11</v>
      </c>
      <c r="R17" s="111" t="s">
        <v>72</v>
      </c>
      <c r="S17" s="70" t="s">
        <v>512</v>
      </c>
    </row>
    <row r="18" spans="1:20" s="70" customFormat="1" ht="12.75" x14ac:dyDescent="0.2">
      <c r="A18" s="70">
        <f>VLOOKUP(E18,'MCP and METP Template'!E:F,2,0)</f>
        <v>16</v>
      </c>
      <c r="B18" s="85">
        <v>14</v>
      </c>
      <c r="D18" s="70" t="s">
        <v>513</v>
      </c>
      <c r="E18" s="70" t="s">
        <v>514</v>
      </c>
      <c r="F18" s="70" t="s">
        <v>70</v>
      </c>
      <c r="G18" s="70" t="s">
        <v>70</v>
      </c>
      <c r="H18" s="70" t="str">
        <f t="shared" si="1"/>
        <v>0160SpouseDeceased</v>
      </c>
      <c r="I18" s="70" t="s">
        <v>514</v>
      </c>
      <c r="J18" s="70" t="s">
        <v>513</v>
      </c>
      <c r="K18" s="159" t="s">
        <v>995</v>
      </c>
      <c r="L18" s="156"/>
      <c r="M18" s="169"/>
      <c r="O18" s="111">
        <v>0</v>
      </c>
      <c r="P18" s="111" t="s">
        <v>69</v>
      </c>
      <c r="Q18" s="111">
        <v>1</v>
      </c>
      <c r="R18" s="111" t="s">
        <v>80</v>
      </c>
      <c r="S18" s="70" t="s">
        <v>102</v>
      </c>
      <c r="T18" s="70" t="s">
        <v>502</v>
      </c>
    </row>
    <row r="19" spans="1:20" s="70" customFormat="1" ht="12.75" x14ac:dyDescent="0.2">
      <c r="A19" s="70">
        <f>VLOOKUP(E19,'MCP and METP Template'!E:F,2,0)</f>
        <v>17</v>
      </c>
      <c r="B19" s="85">
        <v>15</v>
      </c>
      <c r="D19" s="70" t="s">
        <v>515</v>
      </c>
      <c r="E19" s="70" t="s">
        <v>516</v>
      </c>
      <c r="F19" s="70" t="s">
        <v>70</v>
      </c>
      <c r="G19" s="70" t="s">
        <v>70</v>
      </c>
      <c r="H19" s="70" t="str">
        <f t="shared" si="1"/>
        <v>0170SpouseLastName</v>
      </c>
      <c r="I19" s="70" t="s">
        <v>516</v>
      </c>
      <c r="J19" s="70" t="s">
        <v>515</v>
      </c>
      <c r="K19" s="159" t="s">
        <v>516</v>
      </c>
      <c r="L19" s="156"/>
      <c r="M19" s="169"/>
      <c r="O19" s="111"/>
      <c r="P19" s="111" t="s">
        <v>70</v>
      </c>
      <c r="Q19" s="111">
        <v>50</v>
      </c>
      <c r="R19" s="111" t="s">
        <v>72</v>
      </c>
    </row>
    <row r="20" spans="1:20" s="70" customFormat="1" ht="12.75" x14ac:dyDescent="0.2">
      <c r="A20" s="70">
        <f>VLOOKUP(E20,'MCP and METP Template'!E:F,2,0)</f>
        <v>18</v>
      </c>
      <c r="B20" s="85">
        <v>16</v>
      </c>
      <c r="D20" s="70" t="s">
        <v>517</v>
      </c>
      <c r="E20" s="70" t="s">
        <v>518</v>
      </c>
      <c r="F20" s="70" t="s">
        <v>70</v>
      </c>
      <c r="G20" s="70" t="s">
        <v>70</v>
      </c>
      <c r="H20" s="70" t="str">
        <f t="shared" si="1"/>
        <v>0180SpouseFirstName</v>
      </c>
      <c r="I20" s="70" t="s">
        <v>518</v>
      </c>
      <c r="J20" s="70" t="s">
        <v>519</v>
      </c>
      <c r="K20" s="159" t="s">
        <v>518</v>
      </c>
      <c r="L20" s="156"/>
      <c r="M20" s="169"/>
      <c r="O20" s="111"/>
      <c r="P20" s="111" t="s">
        <v>70</v>
      </c>
      <c r="Q20" s="111">
        <v>50</v>
      </c>
      <c r="R20" s="111" t="s">
        <v>72</v>
      </c>
    </row>
    <row r="21" spans="1:20" s="70" customFormat="1" ht="12.75" x14ac:dyDescent="0.2">
      <c r="A21" s="70">
        <f>VLOOKUP(E21,'MCP and METP Template'!E:F,2,0)</f>
        <v>19</v>
      </c>
      <c r="B21" s="85">
        <v>17</v>
      </c>
      <c r="D21" s="70" t="s">
        <v>520</v>
      </c>
      <c r="E21" s="70" t="s">
        <v>521</v>
      </c>
      <c r="F21" s="70" t="s">
        <v>70</v>
      </c>
      <c r="G21" s="70" t="s">
        <v>70</v>
      </c>
      <c r="H21" s="70" t="str">
        <f t="shared" si="1"/>
        <v>0190SpouseSSN</v>
      </c>
      <c r="I21" s="70" t="s">
        <v>521</v>
      </c>
      <c r="J21" s="70" t="s">
        <v>520</v>
      </c>
      <c r="K21" s="159" t="s">
        <v>996</v>
      </c>
      <c r="L21" s="156"/>
      <c r="M21" s="169"/>
      <c r="O21" s="111"/>
      <c r="P21" s="111" t="s">
        <v>70</v>
      </c>
      <c r="Q21" s="111">
        <v>11</v>
      </c>
      <c r="R21" s="111" t="s">
        <v>72</v>
      </c>
      <c r="S21" s="70" t="s">
        <v>512</v>
      </c>
    </row>
    <row r="22" spans="1:20" s="70" customFormat="1" ht="12.75" x14ac:dyDescent="0.2">
      <c r="A22" s="70">
        <f>VLOOKUP(E22,'MCP and METP Template'!E:F,2,0)</f>
        <v>20</v>
      </c>
      <c r="B22" s="85">
        <v>18</v>
      </c>
      <c r="D22" s="70" t="s">
        <v>522</v>
      </c>
      <c r="E22" s="70" t="s">
        <v>523</v>
      </c>
      <c r="F22" s="70" t="s">
        <v>70</v>
      </c>
      <c r="G22" s="70" t="s">
        <v>70</v>
      </c>
      <c r="H22" s="70" t="str">
        <f t="shared" si="1"/>
        <v>0200ResidenceChanged</v>
      </c>
      <c r="I22" s="70" t="s">
        <v>523</v>
      </c>
      <c r="J22" s="70" t="s">
        <v>524</v>
      </c>
      <c r="K22" s="159" t="s">
        <v>997</v>
      </c>
      <c r="L22" s="155" t="s">
        <v>998</v>
      </c>
      <c r="M22" s="169"/>
      <c r="O22" s="111">
        <v>0</v>
      </c>
      <c r="P22" s="111" t="s">
        <v>69</v>
      </c>
      <c r="Q22" s="111">
        <v>1</v>
      </c>
      <c r="R22" s="111" t="s">
        <v>80</v>
      </c>
      <c r="S22" s="70" t="s">
        <v>102</v>
      </c>
      <c r="T22" s="70" t="s">
        <v>103</v>
      </c>
    </row>
    <row r="23" spans="1:20" s="70" customFormat="1" ht="12.75" x14ac:dyDescent="0.2">
      <c r="A23" s="70">
        <f>VLOOKUP(E23,'MCP and METP Template'!E:F,2,0)</f>
        <v>21</v>
      </c>
      <c r="B23" s="85">
        <v>19</v>
      </c>
      <c r="D23" s="70" t="s">
        <v>525</v>
      </c>
      <c r="E23" s="70" t="s">
        <v>525</v>
      </c>
      <c r="F23" s="70" t="s">
        <v>70</v>
      </c>
      <c r="G23" s="70" t="s">
        <v>70</v>
      </c>
      <c r="H23" s="70" t="str">
        <f t="shared" si="1"/>
        <v>0210ResidenceAddress</v>
      </c>
      <c r="I23" s="70" t="s">
        <v>525</v>
      </c>
      <c r="J23" s="70" t="s">
        <v>526</v>
      </c>
      <c r="K23" s="159" t="s">
        <v>342</v>
      </c>
      <c r="L23" s="156"/>
      <c r="M23" s="169"/>
      <c r="O23" s="111"/>
      <c r="P23" s="111" t="s">
        <v>70</v>
      </c>
      <c r="Q23" s="111">
        <v>50</v>
      </c>
      <c r="R23" s="111" t="s">
        <v>72</v>
      </c>
    </row>
    <row r="24" spans="1:20" s="70" customFormat="1" ht="12.75" x14ac:dyDescent="0.2">
      <c r="A24" s="70">
        <f>VLOOKUP(E24,'MCP and METP Template'!E:F,2,0)</f>
        <v>22</v>
      </c>
      <c r="B24" s="85">
        <v>20</v>
      </c>
      <c r="D24" s="70" t="s">
        <v>527</v>
      </c>
      <c r="E24" s="70" t="s">
        <v>528</v>
      </c>
      <c r="F24" s="70" t="s">
        <v>70</v>
      </c>
      <c r="G24" s="70" t="s">
        <v>70</v>
      </c>
      <c r="H24" s="70" t="str">
        <f t="shared" si="1"/>
        <v>0220ResidenceCity</v>
      </c>
      <c r="I24" s="70" t="s">
        <v>528</v>
      </c>
      <c r="J24" s="70" t="s">
        <v>529</v>
      </c>
      <c r="K24" s="168" t="s">
        <v>342</v>
      </c>
      <c r="L24" s="156"/>
      <c r="M24" s="169"/>
      <c r="O24" s="111"/>
      <c r="P24" s="111" t="s">
        <v>70</v>
      </c>
      <c r="Q24" s="111">
        <v>30</v>
      </c>
      <c r="R24" s="111" t="s">
        <v>72</v>
      </c>
    </row>
    <row r="25" spans="1:20" s="70" customFormat="1" ht="12.75" x14ac:dyDescent="0.2">
      <c r="A25" s="70">
        <f>VLOOKUP(E25,'MCP and METP Template'!E:F,2,0)</f>
        <v>23</v>
      </c>
      <c r="B25" s="85">
        <v>21</v>
      </c>
      <c r="D25" s="70" t="s">
        <v>530</v>
      </c>
      <c r="E25" s="70" t="s">
        <v>531</v>
      </c>
      <c r="F25" s="70" t="s">
        <v>70</v>
      </c>
      <c r="G25" s="70" t="s">
        <v>70</v>
      </c>
      <c r="H25" s="70" t="str">
        <f t="shared" si="1"/>
        <v>0230ResidenceState</v>
      </c>
      <c r="I25" s="70" t="s">
        <v>531</v>
      </c>
      <c r="J25" s="70" t="s">
        <v>532</v>
      </c>
      <c r="K25" s="168" t="s">
        <v>342</v>
      </c>
      <c r="L25" s="156"/>
      <c r="M25" s="169"/>
      <c r="O25" s="111"/>
      <c r="P25" s="111" t="s">
        <v>70</v>
      </c>
      <c r="Q25" s="111">
        <v>10</v>
      </c>
      <c r="R25" s="111" t="s">
        <v>72</v>
      </c>
      <c r="T25" s="70" t="s">
        <v>114</v>
      </c>
    </row>
    <row r="26" spans="1:20" s="70" customFormat="1" ht="12.75" x14ac:dyDescent="0.2">
      <c r="A26" s="70">
        <f>VLOOKUP(E26,'MCP and METP Template'!E:F,2,0)</f>
        <v>24</v>
      </c>
      <c r="B26" s="85">
        <v>22</v>
      </c>
      <c r="D26" s="70" t="s">
        <v>533</v>
      </c>
      <c r="E26" s="70" t="s">
        <v>534</v>
      </c>
      <c r="F26" s="70" t="s">
        <v>70</v>
      </c>
      <c r="G26" s="70" t="s">
        <v>70</v>
      </c>
      <c r="H26" s="70" t="str">
        <f t="shared" si="1"/>
        <v>0240ResidenceZIP</v>
      </c>
      <c r="I26" s="70" t="s">
        <v>534</v>
      </c>
      <c r="J26" s="70" t="s">
        <v>535</v>
      </c>
      <c r="K26" s="168" t="s">
        <v>342</v>
      </c>
      <c r="L26" s="156"/>
      <c r="M26" s="169"/>
      <c r="O26" s="111"/>
      <c r="P26" s="111" t="s">
        <v>70</v>
      </c>
      <c r="Q26" s="111">
        <v>15</v>
      </c>
      <c r="R26" s="111" t="s">
        <v>72</v>
      </c>
      <c r="S26" s="70" t="s">
        <v>117</v>
      </c>
    </row>
    <row r="27" spans="1:20" s="70" customFormat="1" ht="12.75" x14ac:dyDescent="0.2">
      <c r="A27" s="70">
        <f>VLOOKUP(E27,'MCP and METP Template'!E:F,2,0)</f>
        <v>25</v>
      </c>
      <c r="B27" s="85">
        <v>23</v>
      </c>
      <c r="D27" s="70" t="s">
        <v>536</v>
      </c>
      <c r="E27" s="70" t="s">
        <v>347</v>
      </c>
      <c r="F27" s="70" t="s">
        <v>70</v>
      </c>
      <c r="G27" s="70" t="s">
        <v>70</v>
      </c>
      <c r="H27" s="70" t="str">
        <f t="shared" si="1"/>
        <v>0250MailingChange</v>
      </c>
      <c r="I27" s="70" t="s">
        <v>347</v>
      </c>
      <c r="K27" s="159" t="s">
        <v>347</v>
      </c>
      <c r="L27" s="155" t="s">
        <v>348</v>
      </c>
      <c r="M27" s="169"/>
      <c r="O27" s="111">
        <v>0</v>
      </c>
      <c r="P27" s="111" t="s">
        <v>69</v>
      </c>
      <c r="Q27" s="111">
        <v>1</v>
      </c>
      <c r="R27" s="111" t="s">
        <v>80</v>
      </c>
      <c r="S27" s="70" t="s">
        <v>102</v>
      </c>
      <c r="T27" s="70" t="s">
        <v>103</v>
      </c>
    </row>
    <row r="28" spans="1:20" s="70" customFormat="1" ht="12.75" x14ac:dyDescent="0.2">
      <c r="A28" s="70">
        <f>VLOOKUP(E28,'MCP and METP Template'!E:F,2,0)</f>
        <v>26</v>
      </c>
      <c r="B28" s="85">
        <v>24</v>
      </c>
      <c r="D28" s="70" t="s">
        <v>108</v>
      </c>
      <c r="E28" s="70" t="s">
        <v>537</v>
      </c>
      <c r="F28" s="70" t="s">
        <v>70</v>
      </c>
      <c r="G28" s="70" t="s">
        <v>70</v>
      </c>
      <c r="H28" s="70" t="str">
        <f t="shared" si="1"/>
        <v>0260MailingAddress</v>
      </c>
      <c r="I28" s="70" t="s">
        <v>537</v>
      </c>
      <c r="J28" s="70" t="s">
        <v>538</v>
      </c>
      <c r="K28" s="168" t="s">
        <v>342</v>
      </c>
      <c r="L28" s="156"/>
      <c r="M28" s="169"/>
      <c r="O28" s="111"/>
      <c r="P28" s="111" t="s">
        <v>70</v>
      </c>
      <c r="Q28" s="111">
        <v>50</v>
      </c>
      <c r="R28" s="111" t="s">
        <v>72</v>
      </c>
    </row>
    <row r="29" spans="1:20" s="70" customFormat="1" ht="12.75" x14ac:dyDescent="0.2">
      <c r="A29" s="70">
        <f>VLOOKUP(E29,'MCP and METP Template'!E:F,2,0)</f>
        <v>27</v>
      </c>
      <c r="B29" s="85">
        <v>25</v>
      </c>
      <c r="D29" s="70" t="s">
        <v>539</v>
      </c>
      <c r="E29" s="70" t="s">
        <v>540</v>
      </c>
      <c r="F29" s="70" t="s">
        <v>70</v>
      </c>
      <c r="G29" s="70" t="s">
        <v>70</v>
      </c>
      <c r="H29" s="70" t="str">
        <f t="shared" si="1"/>
        <v>0270MailingCity</v>
      </c>
      <c r="I29" s="70" t="s">
        <v>540</v>
      </c>
      <c r="J29" s="70" t="s">
        <v>539</v>
      </c>
      <c r="K29" s="168" t="s">
        <v>342</v>
      </c>
      <c r="L29" s="156"/>
      <c r="M29" s="169"/>
      <c r="O29" s="111"/>
      <c r="P29" s="111" t="s">
        <v>70</v>
      </c>
      <c r="Q29" s="111">
        <v>30</v>
      </c>
      <c r="R29" s="111" t="s">
        <v>72</v>
      </c>
    </row>
    <row r="30" spans="1:20" s="70" customFormat="1" ht="12.75" x14ac:dyDescent="0.2">
      <c r="A30" s="70">
        <f>VLOOKUP(E30,'MCP and METP Template'!E:F,2,0)</f>
        <v>28</v>
      </c>
      <c r="B30" s="85">
        <v>26</v>
      </c>
      <c r="D30" s="70" t="s">
        <v>541</v>
      </c>
      <c r="E30" s="70" t="s">
        <v>542</v>
      </c>
      <c r="F30" s="70" t="s">
        <v>70</v>
      </c>
      <c r="G30" s="70" t="s">
        <v>70</v>
      </c>
      <c r="H30" s="70" t="str">
        <f t="shared" si="1"/>
        <v>0280MailingState</v>
      </c>
      <c r="I30" s="70" t="s">
        <v>542</v>
      </c>
      <c r="J30" s="70" t="s">
        <v>541</v>
      </c>
      <c r="K30" s="168" t="s">
        <v>342</v>
      </c>
      <c r="L30" s="156"/>
      <c r="M30" s="169"/>
      <c r="O30" s="111"/>
      <c r="P30" s="111" t="s">
        <v>70</v>
      </c>
      <c r="Q30" s="111">
        <v>10</v>
      </c>
      <c r="R30" s="111" t="s">
        <v>72</v>
      </c>
      <c r="T30" s="70" t="s">
        <v>114</v>
      </c>
    </row>
    <row r="31" spans="1:20" s="70" customFormat="1" ht="12.75" x14ac:dyDescent="0.2">
      <c r="A31" s="70">
        <f>VLOOKUP(E31,'MCP and METP Template'!E:F,2,0)</f>
        <v>29</v>
      </c>
      <c r="B31" s="85">
        <v>27</v>
      </c>
      <c r="D31" s="70" t="s">
        <v>543</v>
      </c>
      <c r="E31" s="70" t="s">
        <v>544</v>
      </c>
      <c r="F31" s="70" t="s">
        <v>70</v>
      </c>
      <c r="G31" s="70" t="s">
        <v>70</v>
      </c>
      <c r="H31" s="70" t="str">
        <f t="shared" si="1"/>
        <v>0290MailingZIP</v>
      </c>
      <c r="I31" s="70" t="s">
        <v>544</v>
      </c>
      <c r="J31" s="70" t="s">
        <v>545</v>
      </c>
      <c r="K31" s="168" t="s">
        <v>342</v>
      </c>
      <c r="L31" s="156"/>
      <c r="M31" s="169"/>
      <c r="O31" s="111"/>
      <c r="P31" s="111" t="s">
        <v>70</v>
      </c>
      <c r="Q31" s="111">
        <v>15</v>
      </c>
      <c r="R31" s="111" t="s">
        <v>72</v>
      </c>
      <c r="S31" s="70" t="s">
        <v>117</v>
      </c>
    </row>
    <row r="32" spans="1:20" s="70" customFormat="1" ht="12.75" x14ac:dyDescent="0.2">
      <c r="A32" s="70">
        <f>VLOOKUP(E32,'MCP and METP Template'!E:F,2,0)</f>
        <v>30</v>
      </c>
      <c r="B32" s="85">
        <v>28</v>
      </c>
      <c r="D32" s="70" t="s">
        <v>126</v>
      </c>
      <c r="E32" s="70" t="s">
        <v>127</v>
      </c>
      <c r="F32" s="70" t="s">
        <v>70</v>
      </c>
      <c r="G32" s="70" t="s">
        <v>70</v>
      </c>
      <c r="H32" s="70" t="str">
        <f t="shared" si="1"/>
        <v>0300InitialReturn</v>
      </c>
      <c r="I32" s="70" t="s">
        <v>127</v>
      </c>
      <c r="J32" s="70" t="s">
        <v>127</v>
      </c>
      <c r="K32" s="168" t="s">
        <v>127</v>
      </c>
      <c r="L32" s="156" t="s">
        <v>127</v>
      </c>
      <c r="M32" s="169"/>
      <c r="O32" s="111">
        <v>0</v>
      </c>
      <c r="P32" s="111" t="s">
        <v>69</v>
      </c>
      <c r="Q32" s="111">
        <v>1</v>
      </c>
      <c r="R32" s="111" t="s">
        <v>80</v>
      </c>
      <c r="S32" s="70" t="s">
        <v>102</v>
      </c>
      <c r="T32" s="70" t="s">
        <v>103</v>
      </c>
    </row>
    <row r="33" spans="1:20" s="70" customFormat="1" ht="12.75" x14ac:dyDescent="0.2">
      <c r="A33" s="70">
        <f>VLOOKUP(E33,'MCP and METP Template'!E:F,2,0)</f>
        <v>31</v>
      </c>
      <c r="B33" s="85">
        <v>29</v>
      </c>
      <c r="D33" s="70" t="s">
        <v>128</v>
      </c>
      <c r="E33" s="70" t="s">
        <v>129</v>
      </c>
      <c r="F33" s="70" t="s">
        <v>70</v>
      </c>
      <c r="G33" s="70" t="s">
        <v>70</v>
      </c>
      <c r="H33" s="70" t="str">
        <f t="shared" si="1"/>
        <v>0310FinalReturn</v>
      </c>
      <c r="I33" s="70" t="s">
        <v>129</v>
      </c>
      <c r="J33" s="70" t="s">
        <v>129</v>
      </c>
      <c r="K33" s="168" t="s">
        <v>129</v>
      </c>
      <c r="L33" s="156" t="s">
        <v>129</v>
      </c>
      <c r="M33" s="169"/>
      <c r="O33" s="111">
        <v>0</v>
      </c>
      <c r="P33" s="111" t="s">
        <v>69</v>
      </c>
      <c r="Q33" s="111">
        <v>1</v>
      </c>
      <c r="R33" s="111" t="s">
        <v>80</v>
      </c>
      <c r="S33" s="70" t="s">
        <v>102</v>
      </c>
      <c r="T33" s="70" t="s">
        <v>103</v>
      </c>
    </row>
    <row r="34" spans="1:20" s="70" customFormat="1" ht="12.75" x14ac:dyDescent="0.2">
      <c r="A34" s="70">
        <f>VLOOKUP(E34,'MCP and METP Template'!E:F,2,0)</f>
        <v>32</v>
      </c>
      <c r="B34" s="85">
        <v>30</v>
      </c>
      <c r="D34" s="70" t="s">
        <v>130</v>
      </c>
      <c r="E34" s="70" t="s">
        <v>356</v>
      </c>
      <c r="F34" s="70" t="s">
        <v>70</v>
      </c>
      <c r="G34" s="70" t="s">
        <v>70</v>
      </c>
      <c r="H34" s="70" t="str">
        <f t="shared" si="1"/>
        <v>0320AmendedReturn</v>
      </c>
      <c r="I34" s="70" t="s">
        <v>356</v>
      </c>
      <c r="J34" s="70" t="s">
        <v>354</v>
      </c>
      <c r="K34" s="159" t="s">
        <v>355</v>
      </c>
      <c r="L34" s="155" t="s">
        <v>356</v>
      </c>
      <c r="M34" s="169"/>
      <c r="O34" s="111">
        <v>0</v>
      </c>
      <c r="P34" s="111" t="s">
        <v>69</v>
      </c>
      <c r="Q34" s="111">
        <v>1</v>
      </c>
      <c r="R34" s="111" t="s">
        <v>80</v>
      </c>
      <c r="S34" s="70" t="s">
        <v>102</v>
      </c>
      <c r="T34" s="70" t="s">
        <v>103</v>
      </c>
    </row>
    <row r="35" spans="1:20" s="70" customFormat="1" ht="12.75" x14ac:dyDescent="0.2">
      <c r="A35" s="70">
        <f>VLOOKUP(E35,'MCP and METP Template'!E:F,2,0)</f>
        <v>33</v>
      </c>
      <c r="B35" s="85">
        <v>31</v>
      </c>
      <c r="D35" s="70" t="s">
        <v>547</v>
      </c>
      <c r="E35" s="70" t="s">
        <v>358</v>
      </c>
      <c r="F35" s="70" t="s">
        <v>70</v>
      </c>
      <c r="G35" s="70" t="s">
        <v>70</v>
      </c>
      <c r="H35" s="70" t="str">
        <f t="shared" si="1"/>
        <v>0330ExtensionFiled</v>
      </c>
      <c r="I35" s="70" t="s">
        <v>358</v>
      </c>
      <c r="J35" s="70" t="s">
        <v>357</v>
      </c>
      <c r="K35" s="168" t="s">
        <v>357</v>
      </c>
      <c r="L35" s="156" t="s">
        <v>358</v>
      </c>
      <c r="M35" s="169"/>
      <c r="O35" s="111">
        <v>0</v>
      </c>
      <c r="P35" s="111" t="s">
        <v>69</v>
      </c>
      <c r="Q35" s="111">
        <v>1</v>
      </c>
      <c r="R35" s="111" t="s">
        <v>80</v>
      </c>
      <c r="S35" s="70" t="s">
        <v>102</v>
      </c>
      <c r="T35" s="70" t="s">
        <v>103</v>
      </c>
    </row>
    <row r="36" spans="1:20" s="70" customFormat="1" ht="12.75" x14ac:dyDescent="0.2">
      <c r="A36" s="70">
        <f>VLOOKUP(E36,'MCP and METP Template'!E:F,2,0)</f>
        <v>34</v>
      </c>
      <c r="B36" s="85">
        <v>32</v>
      </c>
      <c r="C36" s="70" t="s">
        <v>999</v>
      </c>
      <c r="D36" s="70" t="s">
        <v>548</v>
      </c>
      <c r="E36" s="70" t="s">
        <v>549</v>
      </c>
      <c r="F36" s="70" t="s">
        <v>70</v>
      </c>
      <c r="G36" s="70" t="s">
        <v>70</v>
      </c>
      <c r="H36" s="70" t="str">
        <f t="shared" si="1"/>
        <v>0340ORTaxableIncome</v>
      </c>
      <c r="I36" s="70" t="s">
        <v>550</v>
      </c>
      <c r="J36" s="70" t="s">
        <v>1000</v>
      </c>
      <c r="K36" s="168" t="s">
        <v>1000</v>
      </c>
      <c r="L36" s="156" t="s">
        <v>1001</v>
      </c>
      <c r="M36" s="169" t="s">
        <v>362</v>
      </c>
      <c r="O36" s="111">
        <v>0</v>
      </c>
      <c r="P36" s="111" t="s">
        <v>69</v>
      </c>
      <c r="Q36" s="111">
        <v>12</v>
      </c>
      <c r="R36" s="111" t="s">
        <v>80</v>
      </c>
      <c r="S36" s="70" t="s">
        <v>552</v>
      </c>
      <c r="T36" s="70" t="s">
        <v>136</v>
      </c>
    </row>
    <row r="37" spans="1:20" s="70" customFormat="1" ht="12.75" x14ac:dyDescent="0.2">
      <c r="A37" s="70">
        <f>VLOOKUP(E37,'MCP and METP Template'!E:F,2,0)</f>
        <v>35</v>
      </c>
      <c r="B37" s="85">
        <v>33</v>
      </c>
      <c r="C37" s="70" t="s">
        <v>553</v>
      </c>
      <c r="D37" s="70" t="s">
        <v>554</v>
      </c>
      <c r="E37" s="70" t="s">
        <v>555</v>
      </c>
      <c r="F37" s="70" t="s">
        <v>70</v>
      </c>
      <c r="G37" s="70" t="s">
        <v>70</v>
      </c>
      <c r="H37" s="70" t="str">
        <f>_xlfn.CONCAT(RIGHT(_xlfn.CONCAT("000",A37),3),0,E37)</f>
        <v>0350ExemptIncome</v>
      </c>
      <c r="I37" s="70" t="s">
        <v>555</v>
      </c>
      <c r="J37" s="70" t="s">
        <v>1002</v>
      </c>
      <c r="K37" s="168" t="s">
        <v>1002</v>
      </c>
      <c r="L37" s="155" t="s">
        <v>555</v>
      </c>
      <c r="M37" s="169" t="s">
        <v>403</v>
      </c>
      <c r="N37" s="70" t="s">
        <v>366</v>
      </c>
      <c r="O37" s="111">
        <v>0</v>
      </c>
      <c r="P37" s="111" t="s">
        <v>69</v>
      </c>
      <c r="Q37" s="111">
        <v>12</v>
      </c>
      <c r="R37" s="111" t="s">
        <v>80</v>
      </c>
      <c r="S37" s="70" t="s">
        <v>552</v>
      </c>
      <c r="T37" s="70" t="s">
        <v>136</v>
      </c>
    </row>
    <row r="38" spans="1:20" s="70" customFormat="1" ht="12.75" x14ac:dyDescent="0.2">
      <c r="A38" s="70">
        <f>VLOOKUP(E38,'MCP and METP Template'!E:F,2,0)</f>
        <v>36</v>
      </c>
      <c r="B38" s="85">
        <v>34</v>
      </c>
      <c r="C38" s="70" t="s">
        <v>1003</v>
      </c>
      <c r="D38" s="70" t="s">
        <v>559</v>
      </c>
      <c r="E38" s="70" t="s">
        <v>558</v>
      </c>
      <c r="F38" s="70" t="s">
        <v>70</v>
      </c>
      <c r="G38" s="70" t="s">
        <v>70</v>
      </c>
      <c r="H38" s="70" t="str">
        <f t="shared" si="1"/>
        <v>0360PassthroughModification</v>
      </c>
      <c r="I38" s="70" t="s">
        <v>558</v>
      </c>
      <c r="J38" s="70" t="s">
        <v>1004</v>
      </c>
      <c r="K38" s="168" t="s">
        <v>1004</v>
      </c>
      <c r="L38" s="156" t="s">
        <v>1005</v>
      </c>
      <c r="M38" s="169" t="s">
        <v>468</v>
      </c>
      <c r="O38" s="111">
        <v>0</v>
      </c>
      <c r="P38" s="111" t="s">
        <v>69</v>
      </c>
      <c r="Q38" s="111">
        <v>12</v>
      </c>
      <c r="R38" s="111" t="s">
        <v>80</v>
      </c>
      <c r="S38" s="70" t="s">
        <v>552</v>
      </c>
      <c r="T38" s="70" t="s">
        <v>136</v>
      </c>
    </row>
    <row r="39" spans="1:20" s="70" customFormat="1" ht="12.75" x14ac:dyDescent="0.2">
      <c r="A39" s="70">
        <f>VLOOKUP(E39,'MCP and METP Template'!E:F,2,0)</f>
        <v>38</v>
      </c>
      <c r="B39" s="85">
        <v>35</v>
      </c>
      <c r="C39" s="70" t="s">
        <v>1006</v>
      </c>
      <c r="D39" s="70" t="s">
        <v>562</v>
      </c>
      <c r="E39" s="70" t="s">
        <v>563</v>
      </c>
      <c r="F39" s="70" t="s">
        <v>70</v>
      </c>
      <c r="G39" s="70" t="s">
        <v>70</v>
      </c>
      <c r="H39" s="70" t="str">
        <f t="shared" si="1"/>
        <v>0380Exemption</v>
      </c>
      <c r="I39" s="70" t="s">
        <v>563</v>
      </c>
      <c r="J39" s="70" t="s">
        <v>1007</v>
      </c>
      <c r="K39" s="168" t="s">
        <v>1007</v>
      </c>
      <c r="L39" s="156" t="s">
        <v>1008</v>
      </c>
      <c r="M39" s="169" t="s">
        <v>403</v>
      </c>
      <c r="O39" s="111">
        <v>0</v>
      </c>
      <c r="P39" s="111" t="s">
        <v>69</v>
      </c>
      <c r="Q39" s="111">
        <v>12</v>
      </c>
      <c r="R39" s="111" t="s">
        <v>80</v>
      </c>
      <c r="S39" s="119" t="s">
        <v>565</v>
      </c>
      <c r="T39" s="70" t="s">
        <v>566</v>
      </c>
    </row>
    <row r="40" spans="1:20" s="70" customFormat="1" ht="12.75" x14ac:dyDescent="0.2">
      <c r="A40" s="70">
        <f>VLOOKUP(E40,'MCP and METP Template'!E:F,2,0)</f>
        <v>39</v>
      </c>
      <c r="B40" s="85">
        <v>36</v>
      </c>
      <c r="C40" s="70" t="s">
        <v>1009</v>
      </c>
      <c r="D40" s="70" t="s">
        <v>567</v>
      </c>
      <c r="E40" s="70" t="s">
        <v>568</v>
      </c>
      <c r="F40" s="70" t="s">
        <v>70</v>
      </c>
      <c r="G40" s="70" t="s">
        <v>70</v>
      </c>
      <c r="H40" s="70" t="str">
        <f t="shared" si="1"/>
        <v>0390SubjectIncome</v>
      </c>
      <c r="I40" s="70" t="s">
        <v>568</v>
      </c>
      <c r="J40" s="70" t="s">
        <v>1010</v>
      </c>
      <c r="K40" s="168" t="s">
        <v>1010</v>
      </c>
      <c r="L40" s="156" t="s">
        <v>550</v>
      </c>
      <c r="M40" s="169" t="s">
        <v>468</v>
      </c>
      <c r="O40" s="111">
        <v>0</v>
      </c>
      <c r="P40" s="111" t="s">
        <v>69</v>
      </c>
      <c r="Q40" s="111">
        <v>12</v>
      </c>
      <c r="R40" s="111" t="s">
        <v>80</v>
      </c>
      <c r="S40" s="70" t="s">
        <v>570</v>
      </c>
      <c r="T40" s="70" t="s">
        <v>571</v>
      </c>
    </row>
    <row r="41" spans="1:20" s="70" customFormat="1" ht="12.75" x14ac:dyDescent="0.2">
      <c r="A41" s="70">
        <f>VLOOKUP(E41,'MCP and METP Template'!E:F,2,0)</f>
        <v>40</v>
      </c>
      <c r="B41" s="85">
        <v>37</v>
      </c>
      <c r="C41" s="70" t="s">
        <v>1011</v>
      </c>
      <c r="D41" s="70" t="s">
        <v>572</v>
      </c>
      <c r="E41" s="70" t="s">
        <v>573</v>
      </c>
      <c r="F41" s="70" t="s">
        <v>70</v>
      </c>
      <c r="G41" s="70" t="s">
        <v>70</v>
      </c>
      <c r="H41" s="70" t="str">
        <f>_xlfn.CONCAT(RIGHT(_xlfn.CONCAT("000",A41),3),0,E41)</f>
        <v>0400Tier1TaxableIncome</v>
      </c>
      <c r="I41" s="70" t="s">
        <v>573</v>
      </c>
      <c r="J41" s="70" t="s">
        <v>1012</v>
      </c>
      <c r="K41" s="168" t="s">
        <v>342</v>
      </c>
      <c r="L41" s="156" t="s">
        <v>1013</v>
      </c>
      <c r="M41" s="169" t="s">
        <v>362</v>
      </c>
      <c r="O41" s="111">
        <v>0</v>
      </c>
      <c r="P41" s="111" t="s">
        <v>69</v>
      </c>
      <c r="Q41" s="111">
        <v>12</v>
      </c>
      <c r="R41" s="111" t="s">
        <v>80</v>
      </c>
      <c r="S41" s="70" t="s">
        <v>570</v>
      </c>
      <c r="T41" s="70" t="s">
        <v>571</v>
      </c>
    </row>
    <row r="42" spans="1:20" s="70" customFormat="1" ht="12.75" x14ac:dyDescent="0.2">
      <c r="A42" s="70">
        <f>VLOOKUP(E42,'MCP and METP Template'!E:F,2,0)</f>
        <v>41</v>
      </c>
      <c r="B42" s="85">
        <v>38</v>
      </c>
      <c r="C42" s="70" t="s">
        <v>1014</v>
      </c>
      <c r="D42" s="70" t="s">
        <v>575</v>
      </c>
      <c r="E42" s="70" t="s">
        <v>576</v>
      </c>
      <c r="F42" s="70" t="s">
        <v>70</v>
      </c>
      <c r="G42" s="70" t="s">
        <v>70</v>
      </c>
      <c r="H42" s="70" t="str">
        <f t="shared" si="1"/>
        <v>0410Tier2TaxableIncome</v>
      </c>
      <c r="I42" s="70" t="s">
        <v>576</v>
      </c>
      <c r="J42" s="70" t="s">
        <v>1015</v>
      </c>
      <c r="K42" s="168" t="s">
        <v>342</v>
      </c>
      <c r="L42" s="156" t="s">
        <v>1016</v>
      </c>
      <c r="M42" s="169" t="s">
        <v>362</v>
      </c>
      <c r="O42" s="111">
        <v>0</v>
      </c>
      <c r="P42" s="111" t="s">
        <v>69</v>
      </c>
      <c r="Q42" s="111">
        <v>12</v>
      </c>
      <c r="R42" s="111" t="s">
        <v>80</v>
      </c>
      <c r="S42" s="70" t="s">
        <v>570</v>
      </c>
      <c r="T42" s="70" t="s">
        <v>571</v>
      </c>
    </row>
    <row r="43" spans="1:20" s="70" customFormat="1" ht="12.75" x14ac:dyDescent="0.2">
      <c r="A43" s="70">
        <f>VLOOKUP(E43,'MCP and METP Template'!E:F,2,0)</f>
        <v>42</v>
      </c>
      <c r="B43" s="85">
        <v>39</v>
      </c>
      <c r="C43" s="70" t="s">
        <v>1017</v>
      </c>
      <c r="D43" s="70" t="s">
        <v>578</v>
      </c>
      <c r="E43" s="70" t="s">
        <v>579</v>
      </c>
      <c r="F43" s="70" t="s">
        <v>70</v>
      </c>
      <c r="G43" s="70" t="s">
        <v>70</v>
      </c>
      <c r="H43" s="70" t="str">
        <f t="shared" si="1"/>
        <v>0420Tier1Tax</v>
      </c>
      <c r="I43" s="70" t="s">
        <v>579</v>
      </c>
      <c r="J43" s="70" t="s">
        <v>579</v>
      </c>
      <c r="K43" s="168" t="s">
        <v>342</v>
      </c>
      <c r="L43" s="156" t="s">
        <v>1018</v>
      </c>
      <c r="M43" s="169" t="s">
        <v>362</v>
      </c>
      <c r="O43" s="111">
        <v>0</v>
      </c>
      <c r="P43" s="111" t="s">
        <v>69</v>
      </c>
      <c r="Q43" s="111">
        <v>12</v>
      </c>
      <c r="R43" s="111" t="s">
        <v>80</v>
      </c>
      <c r="S43" s="70" t="s">
        <v>570</v>
      </c>
      <c r="T43" s="70" t="s">
        <v>571</v>
      </c>
    </row>
    <row r="44" spans="1:20" s="70" customFormat="1" ht="12.75" x14ac:dyDescent="0.2">
      <c r="A44" s="70">
        <f>VLOOKUP(E44,'MCP and METP Template'!E:F,2,0)</f>
        <v>43</v>
      </c>
      <c r="B44" s="85">
        <v>40</v>
      </c>
      <c r="C44" s="70" t="s">
        <v>1019</v>
      </c>
      <c r="D44" s="70" t="s">
        <v>581</v>
      </c>
      <c r="E44" s="70" t="s">
        <v>582</v>
      </c>
      <c r="F44" s="70" t="s">
        <v>70</v>
      </c>
      <c r="G44" s="70" t="s">
        <v>70</v>
      </c>
      <c r="H44" s="70" t="str">
        <f t="shared" si="1"/>
        <v>0430Tier2Tax</v>
      </c>
      <c r="I44" s="70" t="s">
        <v>582</v>
      </c>
      <c r="J44" s="70" t="s">
        <v>582</v>
      </c>
      <c r="K44" s="168" t="s">
        <v>342</v>
      </c>
      <c r="L44" s="156" t="s">
        <v>1020</v>
      </c>
      <c r="M44" s="169" t="s">
        <v>362</v>
      </c>
      <c r="O44" s="111">
        <v>0</v>
      </c>
      <c r="P44" s="111" t="s">
        <v>69</v>
      </c>
      <c r="Q44" s="111">
        <v>12</v>
      </c>
      <c r="R44" s="111" t="s">
        <v>80</v>
      </c>
      <c r="S44" s="70" t="s">
        <v>570</v>
      </c>
      <c r="T44" s="70" t="s">
        <v>571</v>
      </c>
    </row>
    <row r="45" spans="1:20" s="70" customFormat="1" ht="12.75" x14ac:dyDescent="0.2">
      <c r="A45" s="70">
        <f>VLOOKUP(E45,'MCP and METP Template'!E:F,2,0)</f>
        <v>44</v>
      </c>
      <c r="B45" s="85">
        <v>41</v>
      </c>
      <c r="C45" s="70" t="s">
        <v>385</v>
      </c>
      <c r="D45" s="70" t="s">
        <v>584</v>
      </c>
      <c r="E45" s="70" t="s">
        <v>439</v>
      </c>
      <c r="F45" s="70" t="s">
        <v>70</v>
      </c>
      <c r="G45" s="70" t="s">
        <v>70</v>
      </c>
      <c r="H45" s="70" t="str">
        <f t="shared" si="1"/>
        <v>0440TotalTax</v>
      </c>
      <c r="I45" s="70" t="s">
        <v>439</v>
      </c>
      <c r="J45" s="70" t="s">
        <v>1021</v>
      </c>
      <c r="K45" s="168" t="s">
        <v>1021</v>
      </c>
      <c r="L45" s="156" t="s">
        <v>439</v>
      </c>
      <c r="M45" s="169" t="s">
        <v>362</v>
      </c>
      <c r="O45" s="111">
        <v>0</v>
      </c>
      <c r="P45" s="111" t="s">
        <v>69</v>
      </c>
      <c r="Q45" s="111">
        <v>12</v>
      </c>
      <c r="R45" s="111" t="s">
        <v>80</v>
      </c>
      <c r="S45" s="70" t="s">
        <v>570</v>
      </c>
      <c r="T45" s="70" t="s">
        <v>571</v>
      </c>
    </row>
    <row r="46" spans="1:20" s="70" customFormat="1" ht="12.75" x14ac:dyDescent="0.2">
      <c r="A46" s="70">
        <f>VLOOKUP(E46,'MCP and METP Template'!E:F,2,0)</f>
        <v>45</v>
      </c>
      <c r="B46" s="85">
        <v>42</v>
      </c>
      <c r="C46" s="70" t="s">
        <v>1022</v>
      </c>
      <c r="D46" s="70" t="s">
        <v>586</v>
      </c>
      <c r="E46" s="70" t="s">
        <v>587</v>
      </c>
      <c r="F46" s="70" t="s">
        <v>70</v>
      </c>
      <c r="G46" s="70" t="s">
        <v>70</v>
      </c>
      <c r="H46" s="70" t="str">
        <f t="shared" si="1"/>
        <v>0450CreditOtherStateTax</v>
      </c>
      <c r="I46" s="70" t="s">
        <v>587</v>
      </c>
      <c r="J46" s="70" t="s">
        <v>1023</v>
      </c>
      <c r="K46" s="168" t="s">
        <v>1023</v>
      </c>
      <c r="L46" s="156" t="s">
        <v>1024</v>
      </c>
      <c r="M46" s="169" t="s">
        <v>403</v>
      </c>
      <c r="O46" s="111">
        <v>0</v>
      </c>
      <c r="P46" s="111" t="s">
        <v>69</v>
      </c>
      <c r="Q46" s="111">
        <v>12</v>
      </c>
      <c r="R46" s="111" t="s">
        <v>80</v>
      </c>
      <c r="S46" s="119" t="s">
        <v>565</v>
      </c>
      <c r="T46" s="70" t="s">
        <v>589</v>
      </c>
    </row>
    <row r="47" spans="1:20" s="70" customFormat="1" ht="12.75" x14ac:dyDescent="0.2">
      <c r="A47" s="70">
        <f>VLOOKUP(E47,'MCP and METP Template'!E:F,2,0)</f>
        <v>46</v>
      </c>
      <c r="B47" s="85">
        <v>43</v>
      </c>
      <c r="C47" s="70" t="s">
        <v>1025</v>
      </c>
      <c r="D47" s="70" t="s">
        <v>590</v>
      </c>
      <c r="E47" s="70" t="s">
        <v>590</v>
      </c>
      <c r="F47" s="70" t="s">
        <v>70</v>
      </c>
      <c r="G47" s="70" t="s">
        <v>70</v>
      </c>
      <c r="H47" s="70" t="str">
        <f t="shared" si="1"/>
        <v>0460Withholding</v>
      </c>
      <c r="I47" s="70" t="s">
        <v>590</v>
      </c>
      <c r="J47" s="70" t="s">
        <v>1026</v>
      </c>
      <c r="K47" s="159" t="s">
        <v>1027</v>
      </c>
      <c r="L47" s="156" t="s">
        <v>1028</v>
      </c>
      <c r="M47" s="169" t="s">
        <v>403</v>
      </c>
      <c r="O47" s="111">
        <v>0</v>
      </c>
      <c r="P47" s="111" t="s">
        <v>69</v>
      </c>
      <c r="Q47" s="111">
        <v>12</v>
      </c>
      <c r="R47" s="111" t="s">
        <v>80</v>
      </c>
      <c r="S47" s="119" t="s">
        <v>565</v>
      </c>
      <c r="T47" s="70" t="s">
        <v>589</v>
      </c>
    </row>
    <row r="48" spans="1:20" s="70" customFormat="1" ht="12.75" x14ac:dyDescent="0.2">
      <c r="A48" s="70">
        <f>VLOOKUP(E48,'MCP and METP Template'!E:F,2,0)</f>
        <v>47</v>
      </c>
      <c r="B48" s="85">
        <v>44</v>
      </c>
      <c r="C48" s="70" t="s">
        <v>1029</v>
      </c>
      <c r="D48" s="70" t="s">
        <v>234</v>
      </c>
      <c r="E48" s="70" t="s">
        <v>234</v>
      </c>
      <c r="F48" s="70" t="s">
        <v>70</v>
      </c>
      <c r="G48" s="70" t="s">
        <v>70</v>
      </c>
      <c r="H48" s="70" t="str">
        <f t="shared" si="1"/>
        <v>0470Prepayments</v>
      </c>
      <c r="I48" s="70" t="s">
        <v>234</v>
      </c>
      <c r="J48" s="70" t="s">
        <v>1030</v>
      </c>
      <c r="K48" s="168" t="s">
        <v>1030</v>
      </c>
      <c r="L48" s="156" t="s">
        <v>234</v>
      </c>
      <c r="M48" s="169" t="s">
        <v>403</v>
      </c>
      <c r="O48" s="111">
        <v>0</v>
      </c>
      <c r="P48" s="111" t="s">
        <v>69</v>
      </c>
      <c r="Q48" s="111">
        <v>12</v>
      </c>
      <c r="R48" s="111" t="s">
        <v>80</v>
      </c>
      <c r="S48" s="119" t="s">
        <v>565</v>
      </c>
      <c r="T48" s="70" t="s">
        <v>589</v>
      </c>
    </row>
    <row r="49" spans="1:20" s="70" customFormat="1" ht="12.75" x14ac:dyDescent="0.2">
      <c r="A49" s="70">
        <f>VLOOKUP(E49,'MCP and METP Template'!E:F,2,0)</f>
        <v>48</v>
      </c>
      <c r="B49" s="85">
        <v>45</v>
      </c>
      <c r="C49" s="70" t="s">
        <v>1031</v>
      </c>
      <c r="D49" s="70" t="s">
        <v>593</v>
      </c>
      <c r="E49" s="70" t="s">
        <v>594</v>
      </c>
      <c r="F49" s="70" t="s">
        <v>70</v>
      </c>
      <c r="G49" s="70" t="s">
        <v>70</v>
      </c>
      <c r="H49" s="70" t="str">
        <f t="shared" si="1"/>
        <v>0480Penalties</v>
      </c>
      <c r="I49" s="70" t="s">
        <v>594</v>
      </c>
      <c r="J49" s="70" t="s">
        <v>1032</v>
      </c>
      <c r="K49" s="168" t="s">
        <v>1032</v>
      </c>
      <c r="L49" s="156" t="s">
        <v>593</v>
      </c>
      <c r="M49" s="169" t="s">
        <v>362</v>
      </c>
      <c r="O49" s="111">
        <v>0</v>
      </c>
      <c r="P49" s="111" t="s">
        <v>69</v>
      </c>
      <c r="Q49" s="111">
        <v>12</v>
      </c>
      <c r="R49" s="111" t="s">
        <v>80</v>
      </c>
      <c r="S49" s="70" t="s">
        <v>570</v>
      </c>
      <c r="T49" s="70" t="s">
        <v>571</v>
      </c>
    </row>
    <row r="50" spans="1:20" s="70" customFormat="1" ht="12.75" x14ac:dyDescent="0.2">
      <c r="A50" s="70">
        <f>VLOOKUP(E50,'MCP and METP Template'!E:F,2,0)</f>
        <v>49</v>
      </c>
      <c r="B50" s="85">
        <v>46</v>
      </c>
      <c r="C50" s="70" t="s">
        <v>1033</v>
      </c>
      <c r="D50" s="70" t="s">
        <v>233</v>
      </c>
      <c r="E50" s="70" t="s">
        <v>233</v>
      </c>
      <c r="F50" s="70" t="s">
        <v>70</v>
      </c>
      <c r="G50" s="70" t="s">
        <v>70</v>
      </c>
      <c r="H50" s="70" t="str">
        <f t="shared" si="1"/>
        <v>0490Interest</v>
      </c>
      <c r="I50" s="70" t="s">
        <v>233</v>
      </c>
      <c r="J50" s="70" t="s">
        <v>1034</v>
      </c>
      <c r="K50" s="168" t="s">
        <v>1034</v>
      </c>
      <c r="L50" s="156" t="s">
        <v>233</v>
      </c>
      <c r="M50" s="169" t="s">
        <v>362</v>
      </c>
      <c r="O50" s="111">
        <v>0</v>
      </c>
      <c r="P50" s="111" t="s">
        <v>69</v>
      </c>
      <c r="Q50" s="111">
        <v>12</v>
      </c>
      <c r="R50" s="111" t="s">
        <v>80</v>
      </c>
      <c r="S50" s="70" t="s">
        <v>570</v>
      </c>
      <c r="T50" s="70" t="s">
        <v>571</v>
      </c>
    </row>
    <row r="51" spans="1:20" s="70" customFormat="1" ht="12.75" x14ac:dyDescent="0.2">
      <c r="A51" s="70">
        <f>VLOOKUP(E51,'MCP and METP Template'!E:F,2,0)</f>
        <v>50</v>
      </c>
      <c r="B51" s="85">
        <v>47</v>
      </c>
      <c r="C51" s="70" t="s">
        <v>1035</v>
      </c>
      <c r="D51" s="70" t="s">
        <v>597</v>
      </c>
      <c r="E51" s="70" t="s">
        <v>597</v>
      </c>
      <c r="F51" s="70" t="s">
        <v>70</v>
      </c>
      <c r="G51" s="70" t="s">
        <v>70</v>
      </c>
      <c r="H51" s="70" t="str">
        <f t="shared" si="1"/>
        <v>0500Balance</v>
      </c>
      <c r="I51" s="70" t="s">
        <v>597</v>
      </c>
      <c r="J51" s="70" t="s">
        <v>1036</v>
      </c>
      <c r="K51" s="168" t="s">
        <v>1036</v>
      </c>
      <c r="L51" s="156" t="s">
        <v>1037</v>
      </c>
      <c r="M51" s="169" t="s">
        <v>468</v>
      </c>
      <c r="O51" s="111">
        <v>0</v>
      </c>
      <c r="P51" s="111" t="s">
        <v>69</v>
      </c>
      <c r="Q51" s="111">
        <v>12</v>
      </c>
      <c r="R51" s="111" t="s">
        <v>80</v>
      </c>
      <c r="S51" s="70" t="s">
        <v>552</v>
      </c>
      <c r="T51" s="70" t="s">
        <v>136</v>
      </c>
    </row>
    <row r="52" spans="1:20" s="70" customFormat="1" ht="12.75" x14ac:dyDescent="0.2">
      <c r="A52" s="70">
        <f>VLOOKUP(E52,'MCP and METP Template'!E:F,2,0)</f>
        <v>51</v>
      </c>
      <c r="B52" s="85">
        <v>48</v>
      </c>
      <c r="C52" s="70" t="s">
        <v>1038</v>
      </c>
      <c r="D52" s="70" t="s">
        <v>238</v>
      </c>
      <c r="E52" s="70" t="s">
        <v>238</v>
      </c>
      <c r="F52" s="70" t="s">
        <v>70</v>
      </c>
      <c r="G52" s="70" t="s">
        <v>70</v>
      </c>
      <c r="H52" s="70" t="str">
        <f t="shared" si="1"/>
        <v>0510Overpayment</v>
      </c>
      <c r="I52" s="70" t="s">
        <v>238</v>
      </c>
      <c r="J52" s="70" t="s">
        <v>1039</v>
      </c>
      <c r="K52" s="168" t="s">
        <v>1039</v>
      </c>
      <c r="L52" s="156" t="s">
        <v>238</v>
      </c>
      <c r="M52" s="169" t="s">
        <v>403</v>
      </c>
      <c r="O52" s="111">
        <v>0</v>
      </c>
      <c r="P52" s="111" t="s">
        <v>69</v>
      </c>
      <c r="Q52" s="111">
        <v>12</v>
      </c>
      <c r="R52" s="111" t="s">
        <v>80</v>
      </c>
      <c r="S52" s="119" t="s">
        <v>565</v>
      </c>
      <c r="T52" s="70" t="s">
        <v>589</v>
      </c>
    </row>
    <row r="53" spans="1:20" s="70" customFormat="1" ht="12.75" x14ac:dyDescent="0.2">
      <c r="A53" s="70">
        <f>VLOOKUP(E53,'MCP and METP Template'!E:F,2,0)</f>
        <v>52</v>
      </c>
      <c r="B53" s="85">
        <v>49</v>
      </c>
      <c r="C53" s="70" t="s">
        <v>1040</v>
      </c>
      <c r="D53" s="70" t="s">
        <v>242</v>
      </c>
      <c r="E53" s="70" t="s">
        <v>242</v>
      </c>
      <c r="F53" s="70" t="s">
        <v>70</v>
      </c>
      <c r="G53" s="70" t="s">
        <v>70</v>
      </c>
      <c r="H53" s="70" t="str">
        <f t="shared" si="1"/>
        <v>0520Refund</v>
      </c>
      <c r="I53" s="70" t="s">
        <v>242</v>
      </c>
      <c r="J53" s="70" t="s">
        <v>1041</v>
      </c>
      <c r="K53" s="168" t="s">
        <v>1041</v>
      </c>
      <c r="L53" s="156" t="s">
        <v>450</v>
      </c>
      <c r="M53" s="169" t="s">
        <v>362</v>
      </c>
      <c r="O53" s="111">
        <v>0</v>
      </c>
      <c r="P53" s="111" t="s">
        <v>69</v>
      </c>
      <c r="Q53" s="111">
        <v>12</v>
      </c>
      <c r="R53" s="111" t="s">
        <v>80</v>
      </c>
      <c r="S53" s="70" t="s">
        <v>570</v>
      </c>
      <c r="T53" s="70" t="s">
        <v>571</v>
      </c>
    </row>
    <row r="54" spans="1:20" s="70" customFormat="1" ht="12.75" x14ac:dyDescent="0.2">
      <c r="A54" s="70">
        <f>VLOOKUP(E54,'MCP and METP Template'!E:F,2,0)</f>
        <v>53</v>
      </c>
      <c r="B54" s="85">
        <v>50</v>
      </c>
      <c r="C54" s="70" t="s">
        <v>1042</v>
      </c>
      <c r="D54" s="70" t="s">
        <v>601</v>
      </c>
      <c r="E54" s="70" t="s">
        <v>602</v>
      </c>
      <c r="F54" s="70" t="s">
        <v>70</v>
      </c>
      <c r="G54" s="70" t="s">
        <v>70</v>
      </c>
      <c r="H54" s="70" t="str">
        <f t="shared" si="1"/>
        <v>0530Credit</v>
      </c>
      <c r="I54" s="70" t="s">
        <v>602</v>
      </c>
      <c r="J54" s="70" t="s">
        <v>1043</v>
      </c>
      <c r="K54" s="168" t="s">
        <v>1043</v>
      </c>
      <c r="L54" s="156" t="s">
        <v>453</v>
      </c>
      <c r="M54" s="169" t="s">
        <v>362</v>
      </c>
      <c r="O54" s="111">
        <v>0</v>
      </c>
      <c r="P54" s="111" t="s">
        <v>69</v>
      </c>
      <c r="Q54" s="111">
        <v>12</v>
      </c>
      <c r="R54" s="111" t="s">
        <v>80</v>
      </c>
      <c r="S54" s="70" t="s">
        <v>570</v>
      </c>
      <c r="T54" s="70" t="s">
        <v>571</v>
      </c>
    </row>
    <row r="55" spans="1:20" s="70" customFormat="1" ht="12.75" x14ac:dyDescent="0.2">
      <c r="A55" s="70">
        <f>VLOOKUP(E55,'MCP and METP Template'!E:F,2,0)</f>
        <v>54</v>
      </c>
      <c r="B55" s="85">
        <v>51</v>
      </c>
      <c r="C55" s="70" t="s">
        <v>1044</v>
      </c>
      <c r="D55" s="70" t="s">
        <v>243</v>
      </c>
      <c r="E55" s="70" t="s">
        <v>244</v>
      </c>
      <c r="F55" s="70" t="s">
        <v>70</v>
      </c>
      <c r="G55" s="70" t="s">
        <v>70</v>
      </c>
      <c r="H55" s="70" t="str">
        <f t="shared" si="1"/>
        <v>0540AmountDue</v>
      </c>
      <c r="I55" s="70" t="s">
        <v>244</v>
      </c>
      <c r="J55" s="70" t="s">
        <v>455</v>
      </c>
      <c r="K55" s="168" t="s">
        <v>455</v>
      </c>
      <c r="L55" s="156" t="s">
        <v>455</v>
      </c>
      <c r="M55" s="169" t="s">
        <v>362</v>
      </c>
      <c r="O55" s="111">
        <v>0</v>
      </c>
      <c r="P55" s="111" t="s">
        <v>69</v>
      </c>
      <c r="Q55" s="111">
        <v>12</v>
      </c>
      <c r="R55" s="111" t="s">
        <v>80</v>
      </c>
      <c r="S55" s="70" t="s">
        <v>570</v>
      </c>
      <c r="T55" s="70" t="s">
        <v>571</v>
      </c>
    </row>
    <row r="56" spans="1:20" s="70" customFormat="1" ht="12.75" x14ac:dyDescent="0.2">
      <c r="A56" s="70">
        <v>124</v>
      </c>
      <c r="B56" s="85">
        <v>52</v>
      </c>
      <c r="D56" s="155" t="s">
        <v>1045</v>
      </c>
      <c r="E56" s="70" t="s">
        <v>742</v>
      </c>
      <c r="F56" s="70" t="s">
        <v>70</v>
      </c>
      <c r="G56" s="70" t="s">
        <v>70</v>
      </c>
      <c r="H56" s="70" t="str">
        <f t="shared" si="1"/>
        <v>1240SchA1a</v>
      </c>
      <c r="I56" s="70" t="s">
        <v>742</v>
      </c>
      <c r="J56" s="70" t="s">
        <v>1046</v>
      </c>
      <c r="K56" s="159" t="s">
        <v>1046</v>
      </c>
      <c r="L56" s="156" t="s">
        <v>1047</v>
      </c>
      <c r="M56" s="169"/>
      <c r="O56" s="111"/>
      <c r="P56" s="111" t="s">
        <v>70</v>
      </c>
      <c r="Q56" s="111">
        <v>11</v>
      </c>
      <c r="R56" s="111" t="s">
        <v>72</v>
      </c>
      <c r="S56" s="70" t="s">
        <v>512</v>
      </c>
    </row>
    <row r="57" spans="1:20" s="70" customFormat="1" ht="12.75" x14ac:dyDescent="0.2">
      <c r="A57" s="70">
        <v>126</v>
      </c>
      <c r="B57" s="85">
        <v>53</v>
      </c>
      <c r="D57" s="155" t="s">
        <v>1048</v>
      </c>
      <c r="E57" s="70" t="s">
        <v>746</v>
      </c>
      <c r="F57" s="70" t="s">
        <v>70</v>
      </c>
      <c r="G57" s="70" t="s">
        <v>70</v>
      </c>
      <c r="H57" s="70" t="str">
        <f t="shared" si="1"/>
        <v>1260SchA1c</v>
      </c>
      <c r="I57" s="70" t="s">
        <v>746</v>
      </c>
      <c r="J57" s="70" t="s">
        <v>1049</v>
      </c>
      <c r="K57" s="159" t="s">
        <v>1049</v>
      </c>
      <c r="L57" s="156" t="s">
        <v>1050</v>
      </c>
      <c r="M57" s="169"/>
      <c r="O57" s="111"/>
      <c r="P57" s="111" t="s">
        <v>70</v>
      </c>
      <c r="Q57" s="111">
        <v>11</v>
      </c>
      <c r="R57" s="111" t="s">
        <v>72</v>
      </c>
      <c r="S57" s="37" t="s">
        <v>1051</v>
      </c>
    </row>
    <row r="58" spans="1:20" s="70" customFormat="1" ht="12.75" x14ac:dyDescent="0.2">
      <c r="A58" s="70">
        <f>VLOOKUP(E58,'MCP and METP Template'!E:F,2,0)</f>
        <v>127</v>
      </c>
      <c r="B58" s="85">
        <v>54</v>
      </c>
      <c r="D58" s="155" t="s">
        <v>1052</v>
      </c>
      <c r="E58" s="70" t="s">
        <v>748</v>
      </c>
      <c r="F58" s="70" t="s">
        <v>70</v>
      </c>
      <c r="G58" s="70" t="s">
        <v>70</v>
      </c>
      <c r="H58" s="70" t="str">
        <f t="shared" si="1"/>
        <v>1270SchA1d</v>
      </c>
      <c r="I58" s="70" t="s">
        <v>748</v>
      </c>
      <c r="J58" s="70" t="s">
        <v>1053</v>
      </c>
      <c r="K58" s="159" t="s">
        <v>1053</v>
      </c>
      <c r="L58" s="156" t="s">
        <v>1054</v>
      </c>
      <c r="M58" s="169" t="s">
        <v>362</v>
      </c>
      <c r="O58" s="111">
        <v>0</v>
      </c>
      <c r="P58" s="111" t="s">
        <v>70</v>
      </c>
      <c r="Q58" s="111">
        <v>12</v>
      </c>
      <c r="R58" s="111" t="s">
        <v>80</v>
      </c>
      <c r="S58" s="70" t="s">
        <v>570</v>
      </c>
      <c r="T58" s="70" t="s">
        <v>571</v>
      </c>
    </row>
    <row r="59" spans="1:20" s="70" customFormat="1" ht="12.75" x14ac:dyDescent="0.2">
      <c r="A59" s="70">
        <f>VLOOKUP(E59,'MCP and METP Template'!E:F,2,0)</f>
        <v>128</v>
      </c>
      <c r="B59" s="85">
        <v>55</v>
      </c>
      <c r="D59" s="155" t="s">
        <v>1055</v>
      </c>
      <c r="E59" s="70" t="s">
        <v>750</v>
      </c>
      <c r="F59" s="70" t="s">
        <v>70</v>
      </c>
      <c r="G59" s="70" t="s">
        <v>70</v>
      </c>
      <c r="H59" s="70" t="str">
        <f t="shared" si="1"/>
        <v>1280SchA1e</v>
      </c>
      <c r="I59" s="70" t="s">
        <v>750</v>
      </c>
      <c r="J59" s="70" t="s">
        <v>1056</v>
      </c>
      <c r="K59" s="159" t="s">
        <v>1057</v>
      </c>
      <c r="L59" s="156" t="s">
        <v>1058</v>
      </c>
      <c r="M59" s="169" t="s">
        <v>362</v>
      </c>
      <c r="O59" s="111">
        <v>0</v>
      </c>
      <c r="P59" s="111" t="s">
        <v>70</v>
      </c>
      <c r="Q59" s="111">
        <v>12</v>
      </c>
      <c r="R59" s="111" t="s">
        <v>80</v>
      </c>
      <c r="S59" s="70" t="s">
        <v>570</v>
      </c>
      <c r="T59" s="70" t="s">
        <v>571</v>
      </c>
    </row>
    <row r="60" spans="1:20" s="70" customFormat="1" ht="12.75" x14ac:dyDescent="0.2">
      <c r="A60" s="70">
        <f>VLOOKUP(E60,'MCP and METP Template'!E:F,2,0)</f>
        <v>129</v>
      </c>
      <c r="B60" s="85">
        <v>56</v>
      </c>
      <c r="D60" s="155" t="s">
        <v>1059</v>
      </c>
      <c r="E60" s="70" t="s">
        <v>752</v>
      </c>
      <c r="F60" s="70" t="s">
        <v>70</v>
      </c>
      <c r="G60" s="70" t="s">
        <v>70</v>
      </c>
      <c r="H60" s="70" t="str">
        <f t="shared" si="1"/>
        <v>1290SchA2a</v>
      </c>
      <c r="I60" s="70" t="s">
        <v>752</v>
      </c>
      <c r="K60" s="159" t="s">
        <v>1046</v>
      </c>
      <c r="L60" s="156" t="s">
        <v>1047</v>
      </c>
      <c r="M60" s="169"/>
      <c r="O60" s="111"/>
      <c r="P60" s="111" t="s">
        <v>70</v>
      </c>
      <c r="Q60" s="111">
        <v>11</v>
      </c>
      <c r="R60" s="111" t="s">
        <v>72</v>
      </c>
      <c r="S60" s="70" t="s">
        <v>512</v>
      </c>
    </row>
    <row r="61" spans="1:20" s="70" customFormat="1" ht="12.75" x14ac:dyDescent="0.2">
      <c r="A61" s="70">
        <v>131</v>
      </c>
      <c r="B61" s="85">
        <v>57</v>
      </c>
      <c r="D61" s="155" t="s">
        <v>1060</v>
      </c>
      <c r="E61" s="70" t="s">
        <v>756</v>
      </c>
      <c r="F61" s="70" t="s">
        <v>70</v>
      </c>
      <c r="G61" s="70" t="s">
        <v>70</v>
      </c>
      <c r="H61" s="70" t="str">
        <f t="shared" si="1"/>
        <v>1310SchA2c</v>
      </c>
      <c r="I61" s="70" t="s">
        <v>756</v>
      </c>
      <c r="K61" s="159" t="s">
        <v>1049</v>
      </c>
      <c r="L61" s="156" t="s">
        <v>1050</v>
      </c>
      <c r="M61" s="169"/>
      <c r="O61" s="111"/>
      <c r="P61" s="111" t="s">
        <v>70</v>
      </c>
      <c r="Q61" s="111">
        <v>11</v>
      </c>
      <c r="R61" s="111" t="s">
        <v>72</v>
      </c>
      <c r="S61" s="37" t="s">
        <v>1051</v>
      </c>
    </row>
    <row r="62" spans="1:20" s="70" customFormat="1" ht="12.75" x14ac:dyDescent="0.2">
      <c r="A62" s="70">
        <f>VLOOKUP(E62,'MCP and METP Template'!E:F,2,0)</f>
        <v>132</v>
      </c>
      <c r="B62" s="85">
        <v>58</v>
      </c>
      <c r="D62" s="155" t="s">
        <v>1061</v>
      </c>
      <c r="E62" s="70" t="s">
        <v>758</v>
      </c>
      <c r="F62" s="70" t="s">
        <v>70</v>
      </c>
      <c r="G62" s="70" t="s">
        <v>70</v>
      </c>
      <c r="H62" s="70" t="str">
        <f>_xlfn.CONCAT(RIGHT(_xlfn.CONCAT("000",A62),3),0,E62)</f>
        <v>1320SchA2d</v>
      </c>
      <c r="I62" s="70" t="s">
        <v>758</v>
      </c>
      <c r="K62" s="159" t="s">
        <v>1053</v>
      </c>
      <c r="L62" s="156" t="s">
        <v>1054</v>
      </c>
      <c r="M62" s="169"/>
      <c r="O62" s="111">
        <v>0</v>
      </c>
      <c r="P62" s="111" t="s">
        <v>70</v>
      </c>
      <c r="Q62" s="111">
        <v>12</v>
      </c>
      <c r="R62" s="111" t="s">
        <v>80</v>
      </c>
      <c r="S62" s="70" t="s">
        <v>570</v>
      </c>
      <c r="T62" s="70" t="s">
        <v>571</v>
      </c>
    </row>
    <row r="63" spans="1:20" s="70" customFormat="1" ht="12.75" x14ac:dyDescent="0.2">
      <c r="A63" s="70">
        <f>VLOOKUP(E63,'MCP and METP Template'!E:F,2,0)</f>
        <v>133</v>
      </c>
      <c r="B63" s="85">
        <v>59</v>
      </c>
      <c r="D63" s="155" t="s">
        <v>1062</v>
      </c>
      <c r="E63" s="70" t="s">
        <v>760</v>
      </c>
      <c r="F63" s="70" t="s">
        <v>70</v>
      </c>
      <c r="G63" s="70" t="s">
        <v>70</v>
      </c>
      <c r="H63" s="70" t="str">
        <f t="shared" si="1"/>
        <v>1330SchA2e</v>
      </c>
      <c r="I63" s="70" t="s">
        <v>760</v>
      </c>
      <c r="K63" s="159" t="s">
        <v>1057</v>
      </c>
      <c r="L63" s="156" t="s">
        <v>1058</v>
      </c>
      <c r="M63" s="169"/>
      <c r="O63" s="111">
        <v>0</v>
      </c>
      <c r="P63" s="111" t="s">
        <v>70</v>
      </c>
      <c r="Q63" s="111">
        <v>12</v>
      </c>
      <c r="R63" s="111" t="s">
        <v>80</v>
      </c>
      <c r="S63" s="70" t="s">
        <v>570</v>
      </c>
      <c r="T63" s="70" t="s">
        <v>571</v>
      </c>
    </row>
    <row r="64" spans="1:20" s="70" customFormat="1" ht="12.75" x14ac:dyDescent="0.2">
      <c r="A64" s="70">
        <f>VLOOKUP(E64,'MCP and METP Template'!E:F,2,0)</f>
        <v>134</v>
      </c>
      <c r="B64" s="85">
        <v>60</v>
      </c>
      <c r="D64" s="155" t="s">
        <v>1063</v>
      </c>
      <c r="E64" s="70" t="s">
        <v>762</v>
      </c>
      <c r="F64" s="70" t="s">
        <v>70</v>
      </c>
      <c r="G64" s="70" t="s">
        <v>70</v>
      </c>
      <c r="H64" s="70" t="str">
        <f t="shared" si="1"/>
        <v>1340SchA3a</v>
      </c>
      <c r="I64" s="70" t="s">
        <v>762</v>
      </c>
      <c r="K64" s="159" t="s">
        <v>1046</v>
      </c>
      <c r="L64" s="156" t="s">
        <v>1047</v>
      </c>
      <c r="M64" s="169"/>
      <c r="O64" s="111"/>
      <c r="P64" s="111" t="s">
        <v>70</v>
      </c>
      <c r="Q64" s="111">
        <v>11</v>
      </c>
      <c r="R64" s="111" t="s">
        <v>72</v>
      </c>
      <c r="S64" s="70" t="s">
        <v>512</v>
      </c>
    </row>
    <row r="65" spans="1:20" s="70" customFormat="1" ht="12.75" x14ac:dyDescent="0.2">
      <c r="A65" s="70">
        <v>136</v>
      </c>
      <c r="B65" s="85">
        <v>61</v>
      </c>
      <c r="D65" s="155" t="s">
        <v>1060</v>
      </c>
      <c r="E65" s="70" t="s">
        <v>765</v>
      </c>
      <c r="F65" s="70" t="s">
        <v>70</v>
      </c>
      <c r="G65" s="70" t="s">
        <v>70</v>
      </c>
      <c r="H65" s="70" t="str">
        <f t="shared" si="1"/>
        <v>1360SchA3c</v>
      </c>
      <c r="I65" s="70" t="s">
        <v>765</v>
      </c>
      <c r="K65" s="159" t="s">
        <v>1049</v>
      </c>
      <c r="L65" s="156" t="s">
        <v>1050</v>
      </c>
      <c r="M65" s="169"/>
      <c r="O65" s="111"/>
      <c r="P65" s="111" t="s">
        <v>70</v>
      </c>
      <c r="Q65" s="111">
        <v>11</v>
      </c>
      <c r="R65" s="111" t="s">
        <v>72</v>
      </c>
      <c r="S65" s="37" t="s">
        <v>1051</v>
      </c>
    </row>
    <row r="66" spans="1:20" s="70" customFormat="1" ht="12.75" x14ac:dyDescent="0.2">
      <c r="A66" s="70">
        <f>VLOOKUP(E66,'MCP and METP Template'!E:F,2,0)</f>
        <v>137</v>
      </c>
      <c r="B66" s="85">
        <v>62</v>
      </c>
      <c r="D66" s="155" t="s">
        <v>1064</v>
      </c>
      <c r="E66" s="70" t="s">
        <v>767</v>
      </c>
      <c r="F66" s="70" t="s">
        <v>70</v>
      </c>
      <c r="G66" s="70" t="s">
        <v>70</v>
      </c>
      <c r="H66" s="70" t="str">
        <f t="shared" si="1"/>
        <v>1370SchA3d</v>
      </c>
      <c r="I66" s="70" t="s">
        <v>767</v>
      </c>
      <c r="K66" s="159" t="s">
        <v>1053</v>
      </c>
      <c r="L66" s="156" t="s">
        <v>1054</v>
      </c>
      <c r="M66" s="169"/>
      <c r="O66" s="111">
        <v>0</v>
      </c>
      <c r="P66" s="111" t="s">
        <v>70</v>
      </c>
      <c r="Q66" s="111">
        <v>12</v>
      </c>
      <c r="R66" s="111" t="s">
        <v>80</v>
      </c>
      <c r="S66" s="70" t="s">
        <v>570</v>
      </c>
      <c r="T66" s="70" t="s">
        <v>571</v>
      </c>
    </row>
    <row r="67" spans="1:20" s="70" customFormat="1" ht="12.75" x14ac:dyDescent="0.2">
      <c r="A67" s="70">
        <f>VLOOKUP(E67,'MCP and METP Template'!E:F,2,0)</f>
        <v>138</v>
      </c>
      <c r="B67" s="85">
        <v>63</v>
      </c>
      <c r="D67" s="155" t="s">
        <v>1065</v>
      </c>
      <c r="E67" s="70" t="s">
        <v>769</v>
      </c>
      <c r="F67" s="70" t="s">
        <v>70</v>
      </c>
      <c r="G67" s="70" t="s">
        <v>70</v>
      </c>
      <c r="H67" s="70" t="str">
        <f t="shared" si="1"/>
        <v>1380SchA3e</v>
      </c>
      <c r="I67" s="70" t="s">
        <v>769</v>
      </c>
      <c r="K67" s="159" t="s">
        <v>1057</v>
      </c>
      <c r="L67" s="156" t="s">
        <v>1058</v>
      </c>
      <c r="M67" s="169"/>
      <c r="O67" s="111">
        <v>0</v>
      </c>
      <c r="P67" s="111" t="s">
        <v>70</v>
      </c>
      <c r="Q67" s="111">
        <v>12</v>
      </c>
      <c r="R67" s="111" t="s">
        <v>80</v>
      </c>
      <c r="S67" s="70" t="s">
        <v>570</v>
      </c>
      <c r="T67" s="70" t="s">
        <v>571</v>
      </c>
    </row>
    <row r="68" spans="1:20" s="70" customFormat="1" ht="12.75" x14ac:dyDescent="0.2">
      <c r="A68" s="70">
        <f>VLOOKUP(E68,'MCP and METP Template'!E:F,2,0)</f>
        <v>139</v>
      </c>
      <c r="B68" s="85">
        <v>64</v>
      </c>
      <c r="D68" s="155" t="s">
        <v>1066</v>
      </c>
      <c r="E68" s="70" t="s">
        <v>771</v>
      </c>
      <c r="F68" s="70" t="s">
        <v>70</v>
      </c>
      <c r="G68" s="70" t="s">
        <v>70</v>
      </c>
      <c r="H68" s="70" t="str">
        <f t="shared" si="1"/>
        <v>1390SchA4a</v>
      </c>
      <c r="I68" s="70" t="s">
        <v>771</v>
      </c>
      <c r="K68" s="159" t="s">
        <v>1046</v>
      </c>
      <c r="L68" s="156" t="s">
        <v>1047</v>
      </c>
      <c r="M68" s="169"/>
      <c r="O68" s="111"/>
      <c r="P68" s="111" t="s">
        <v>70</v>
      </c>
      <c r="Q68" s="111">
        <v>11</v>
      </c>
      <c r="R68" s="111" t="s">
        <v>72</v>
      </c>
      <c r="S68" s="70" t="s">
        <v>512</v>
      </c>
    </row>
    <row r="69" spans="1:20" s="70" customFormat="1" ht="12.75" x14ac:dyDescent="0.2">
      <c r="A69" s="70">
        <v>141</v>
      </c>
      <c r="B69" s="85">
        <v>65</v>
      </c>
      <c r="D69" s="155" t="s">
        <v>1067</v>
      </c>
      <c r="E69" s="70" t="s">
        <v>775</v>
      </c>
      <c r="F69" s="70" t="s">
        <v>70</v>
      </c>
      <c r="G69" s="70" t="s">
        <v>70</v>
      </c>
      <c r="H69" s="70" t="str">
        <f t="shared" ref="H69:H97" si="2">_xlfn.CONCAT(RIGHT(_xlfn.CONCAT("000",A69),3),0,E69)</f>
        <v>1410SchA4c</v>
      </c>
      <c r="I69" s="70" t="s">
        <v>775</v>
      </c>
      <c r="K69" s="159" t="s">
        <v>1049</v>
      </c>
      <c r="L69" s="156" t="s">
        <v>1050</v>
      </c>
      <c r="M69" s="169"/>
      <c r="O69" s="111"/>
      <c r="P69" s="111" t="s">
        <v>70</v>
      </c>
      <c r="Q69" s="111">
        <v>11</v>
      </c>
      <c r="R69" s="111" t="s">
        <v>72</v>
      </c>
      <c r="S69" s="37" t="s">
        <v>1051</v>
      </c>
    </row>
    <row r="70" spans="1:20" s="70" customFormat="1" ht="12.75" x14ac:dyDescent="0.2">
      <c r="A70" s="70">
        <f>VLOOKUP(E70,'MCP and METP Template'!E:F,2,0)</f>
        <v>142</v>
      </c>
      <c r="B70" s="85">
        <v>66</v>
      </c>
      <c r="D70" s="155" t="s">
        <v>1068</v>
      </c>
      <c r="E70" s="70" t="s">
        <v>777</v>
      </c>
      <c r="F70" s="70" t="s">
        <v>70</v>
      </c>
      <c r="G70" s="70" t="s">
        <v>70</v>
      </c>
      <c r="H70" s="70" t="str">
        <f t="shared" si="2"/>
        <v>1420SchA4d</v>
      </c>
      <c r="I70" s="70" t="s">
        <v>777</v>
      </c>
      <c r="K70" s="159" t="s">
        <v>1053</v>
      </c>
      <c r="L70" s="156" t="s">
        <v>1054</v>
      </c>
      <c r="M70" s="169"/>
      <c r="O70" s="111">
        <v>0</v>
      </c>
      <c r="P70" s="111" t="s">
        <v>70</v>
      </c>
      <c r="Q70" s="111">
        <v>12</v>
      </c>
      <c r="R70" s="111" t="s">
        <v>80</v>
      </c>
      <c r="S70" s="70" t="s">
        <v>570</v>
      </c>
      <c r="T70" s="70" t="s">
        <v>571</v>
      </c>
    </row>
    <row r="71" spans="1:20" s="70" customFormat="1" ht="12.75" x14ac:dyDescent="0.2">
      <c r="A71" s="70">
        <f>VLOOKUP(E71,'MCP and METP Template'!E:F,2,0)</f>
        <v>143</v>
      </c>
      <c r="B71" s="85">
        <v>67</v>
      </c>
      <c r="D71" s="155" t="s">
        <v>1069</v>
      </c>
      <c r="E71" s="70" t="s">
        <v>779</v>
      </c>
      <c r="F71" s="70" t="s">
        <v>70</v>
      </c>
      <c r="G71" s="70" t="s">
        <v>70</v>
      </c>
      <c r="H71" s="70" t="str">
        <f t="shared" si="2"/>
        <v>1430SchA4e</v>
      </c>
      <c r="I71" s="70" t="s">
        <v>779</v>
      </c>
      <c r="K71" s="159" t="s">
        <v>1057</v>
      </c>
      <c r="L71" s="156" t="s">
        <v>1058</v>
      </c>
      <c r="M71" s="169"/>
      <c r="O71" s="111">
        <v>0</v>
      </c>
      <c r="P71" s="111" t="s">
        <v>70</v>
      </c>
      <c r="Q71" s="111">
        <v>12</v>
      </c>
      <c r="R71" s="111" t="s">
        <v>80</v>
      </c>
      <c r="S71" s="70" t="s">
        <v>570</v>
      </c>
      <c r="T71" s="70" t="s">
        <v>571</v>
      </c>
    </row>
    <row r="72" spans="1:20" s="70" customFormat="1" ht="12.75" x14ac:dyDescent="0.2">
      <c r="A72" s="70">
        <f>VLOOKUP(E72,'MCP and METP Template'!E:F,2,0)</f>
        <v>144</v>
      </c>
      <c r="B72" s="85">
        <v>68</v>
      </c>
      <c r="D72" s="155" t="s">
        <v>1070</v>
      </c>
      <c r="E72" s="70" t="s">
        <v>781</v>
      </c>
      <c r="F72" s="70" t="s">
        <v>70</v>
      </c>
      <c r="G72" s="70" t="s">
        <v>70</v>
      </c>
      <c r="H72" s="70" t="str">
        <f t="shared" si="2"/>
        <v>1440SchAAdditional</v>
      </c>
      <c r="I72" s="70" t="s">
        <v>781</v>
      </c>
      <c r="K72" s="159"/>
      <c r="L72" s="155"/>
      <c r="M72" s="169"/>
      <c r="O72" s="111">
        <v>0</v>
      </c>
      <c r="P72" s="111" t="s">
        <v>69</v>
      </c>
      <c r="Q72" s="111">
        <v>1</v>
      </c>
      <c r="R72" s="111" t="s">
        <v>80</v>
      </c>
      <c r="S72" s="70" t="s">
        <v>102</v>
      </c>
      <c r="T72" s="70" t="s">
        <v>103</v>
      </c>
    </row>
    <row r="73" spans="1:20" s="70" customFormat="1" ht="12.75" x14ac:dyDescent="0.2">
      <c r="A73" s="70">
        <f>VLOOKUP(E73,'MCP and METP Template'!E:F,2,0)</f>
        <v>145</v>
      </c>
      <c r="B73" s="85">
        <v>69</v>
      </c>
      <c r="D73" s="155" t="s">
        <v>1071</v>
      </c>
      <c r="E73" s="70" t="s">
        <v>783</v>
      </c>
      <c r="F73" s="70" t="s">
        <v>70</v>
      </c>
      <c r="G73" s="70" t="s">
        <v>70</v>
      </c>
      <c r="H73" s="70" t="str">
        <f t="shared" si="2"/>
        <v>1450SchASum</v>
      </c>
      <c r="I73" s="70" t="s">
        <v>783</v>
      </c>
      <c r="J73" s="70" t="s">
        <v>1027</v>
      </c>
      <c r="K73" s="159" t="s">
        <v>1027</v>
      </c>
      <c r="L73" s="155" t="s">
        <v>1028</v>
      </c>
      <c r="M73" s="169" t="s">
        <v>362</v>
      </c>
      <c r="O73" s="111">
        <v>0</v>
      </c>
      <c r="P73" s="111" t="s">
        <v>70</v>
      </c>
      <c r="Q73" s="111">
        <v>12</v>
      </c>
      <c r="R73" s="111" t="s">
        <v>80</v>
      </c>
      <c r="S73" s="70" t="s">
        <v>570</v>
      </c>
      <c r="T73" s="70" t="s">
        <v>571</v>
      </c>
    </row>
    <row r="74" spans="1:20" s="70" customFormat="1" ht="12.75" customHeight="1" x14ac:dyDescent="0.25">
      <c r="A74" s="70">
        <f>VLOOKUP(E74,'MCP and METP Template'!E:F,2,0)</f>
        <v>154</v>
      </c>
      <c r="B74" s="85">
        <v>70</v>
      </c>
      <c r="D74" s="155" t="s">
        <v>1072</v>
      </c>
      <c r="E74" s="70" t="s">
        <v>800</v>
      </c>
      <c r="F74" s="70" t="s">
        <v>70</v>
      </c>
      <c r="G74" s="70" t="s">
        <v>70</v>
      </c>
      <c r="H74" s="70" t="str">
        <f t="shared" si="2"/>
        <v>1540SchB1a</v>
      </c>
      <c r="I74" s="70" t="s">
        <v>800</v>
      </c>
      <c r="J74" s="142" t="s">
        <v>1073</v>
      </c>
      <c r="K74" s="166" t="s">
        <v>1074</v>
      </c>
      <c r="L74" s="157" t="s">
        <v>1075</v>
      </c>
      <c r="M74" s="170"/>
      <c r="N74" s="118" t="s">
        <v>1076</v>
      </c>
      <c r="O74" s="111"/>
      <c r="P74" s="111" t="s">
        <v>70</v>
      </c>
      <c r="Q74" s="111">
        <v>11</v>
      </c>
      <c r="R74" s="111" t="s">
        <v>72</v>
      </c>
      <c r="S74" s="37" t="s">
        <v>1051</v>
      </c>
    </row>
    <row r="75" spans="1:20" s="70" customFormat="1" ht="12.75" x14ac:dyDescent="0.2">
      <c r="A75" s="70">
        <v>156</v>
      </c>
      <c r="B75" s="85">
        <v>71</v>
      </c>
      <c r="D75" s="155" t="s">
        <v>1077</v>
      </c>
      <c r="E75" s="70" t="s">
        <v>804</v>
      </c>
      <c r="F75" s="70" t="s">
        <v>70</v>
      </c>
      <c r="G75" s="70" t="s">
        <v>70</v>
      </c>
      <c r="H75" s="70" t="str">
        <f t="shared" si="2"/>
        <v>1560SchB1c</v>
      </c>
      <c r="I75" s="70" t="s">
        <v>804</v>
      </c>
      <c r="J75" s="70" t="s">
        <v>1078</v>
      </c>
      <c r="K75" s="159" t="s">
        <v>1078</v>
      </c>
      <c r="L75" s="155" t="s">
        <v>1079</v>
      </c>
      <c r="M75" s="169" t="s">
        <v>468</v>
      </c>
      <c r="O75" s="111">
        <v>0</v>
      </c>
      <c r="P75" s="111" t="s">
        <v>70</v>
      </c>
      <c r="Q75" s="111">
        <v>12</v>
      </c>
      <c r="R75" s="111" t="s">
        <v>80</v>
      </c>
      <c r="S75" s="70" t="s">
        <v>570</v>
      </c>
      <c r="T75" s="70" t="s">
        <v>140</v>
      </c>
    </row>
    <row r="76" spans="1:20" s="70" customFormat="1" ht="12.75" x14ac:dyDescent="0.2">
      <c r="A76" s="70">
        <f>VLOOKUP(E76,'MCP and METP Template'!E:F,2,0)</f>
        <v>157</v>
      </c>
      <c r="B76" s="85">
        <v>72</v>
      </c>
      <c r="D76" s="155" t="s">
        <v>1080</v>
      </c>
      <c r="E76" s="70" t="s">
        <v>806</v>
      </c>
      <c r="F76" s="70" t="s">
        <v>70</v>
      </c>
      <c r="G76" s="70" t="s">
        <v>70</v>
      </c>
      <c r="H76" s="70" t="str">
        <f t="shared" si="2"/>
        <v>1570SchB1d</v>
      </c>
      <c r="I76" s="70" t="s">
        <v>806</v>
      </c>
      <c r="J76" s="70" t="s">
        <v>1081</v>
      </c>
      <c r="K76" s="159" t="s">
        <v>1081</v>
      </c>
      <c r="L76" s="155" t="s">
        <v>1082</v>
      </c>
      <c r="M76" s="169" t="s">
        <v>369</v>
      </c>
      <c r="O76" s="111">
        <v>0</v>
      </c>
      <c r="P76" s="111" t="s">
        <v>70</v>
      </c>
      <c r="Q76" s="111">
        <v>8</v>
      </c>
      <c r="R76" s="111" t="s">
        <v>80</v>
      </c>
      <c r="S76" s="70" t="s">
        <v>143</v>
      </c>
      <c r="T76" s="70" t="s">
        <v>144</v>
      </c>
    </row>
    <row r="77" spans="1:20" s="70" customFormat="1" ht="12.75" x14ac:dyDescent="0.2">
      <c r="A77" s="70">
        <f>VLOOKUP(E77,'MCP and METP Template'!E:F,2,0)</f>
        <v>158</v>
      </c>
      <c r="B77" s="85">
        <v>73</v>
      </c>
      <c r="D77" s="155" t="s">
        <v>1083</v>
      </c>
      <c r="E77" s="70" t="s">
        <v>808</v>
      </c>
      <c r="F77" s="70" t="s">
        <v>70</v>
      </c>
      <c r="G77" s="70" t="s">
        <v>70</v>
      </c>
      <c r="H77" s="70" t="str">
        <f t="shared" si="2"/>
        <v>1580SchB1e</v>
      </c>
      <c r="I77" s="70" t="s">
        <v>808</v>
      </c>
      <c r="J77" s="70" t="s">
        <v>1084</v>
      </c>
      <c r="K77" s="159" t="s">
        <v>1084</v>
      </c>
      <c r="L77" s="155" t="s">
        <v>1085</v>
      </c>
      <c r="M77" s="169" t="s">
        <v>468</v>
      </c>
      <c r="O77" s="111">
        <v>0</v>
      </c>
      <c r="P77" s="111" t="s">
        <v>70</v>
      </c>
      <c r="Q77" s="111">
        <v>12</v>
      </c>
      <c r="R77" s="111" t="s">
        <v>80</v>
      </c>
      <c r="S77" s="70" t="s">
        <v>570</v>
      </c>
      <c r="T77" s="70" t="s">
        <v>140</v>
      </c>
    </row>
    <row r="78" spans="1:20" s="70" customFormat="1" ht="12.75" customHeight="1" x14ac:dyDescent="0.2">
      <c r="A78" s="70">
        <f>VLOOKUP(E78,'MCP and METP Template'!E:F,2,0)</f>
        <v>159</v>
      </c>
      <c r="B78" s="85">
        <v>74</v>
      </c>
      <c r="D78" s="155" t="s">
        <v>1086</v>
      </c>
      <c r="E78" s="70" t="s">
        <v>810</v>
      </c>
      <c r="F78" s="70" t="s">
        <v>70</v>
      </c>
      <c r="G78" s="70" t="s">
        <v>70</v>
      </c>
      <c r="H78" s="70" t="str">
        <f t="shared" si="2"/>
        <v>1590SchB2a</v>
      </c>
      <c r="I78" s="70" t="s">
        <v>810</v>
      </c>
      <c r="K78" s="166" t="s">
        <v>1074</v>
      </c>
      <c r="L78" s="157" t="s">
        <v>1075</v>
      </c>
      <c r="M78" s="169"/>
      <c r="O78" s="111"/>
      <c r="P78" s="111" t="s">
        <v>70</v>
      </c>
      <c r="Q78" s="111">
        <v>11</v>
      </c>
      <c r="R78" s="111" t="s">
        <v>72</v>
      </c>
      <c r="S78" s="37" t="s">
        <v>1051</v>
      </c>
    </row>
    <row r="79" spans="1:20" s="70" customFormat="1" ht="12.75" x14ac:dyDescent="0.2">
      <c r="A79" s="70">
        <v>161</v>
      </c>
      <c r="B79" s="85">
        <v>75</v>
      </c>
      <c r="D79" s="155" t="s">
        <v>1087</v>
      </c>
      <c r="E79" s="70" t="s">
        <v>814</v>
      </c>
      <c r="F79" s="70" t="s">
        <v>70</v>
      </c>
      <c r="G79" s="70" t="s">
        <v>70</v>
      </c>
      <c r="H79" s="70" t="str">
        <f>_xlfn.CONCAT(RIGHT(_xlfn.CONCAT("000",A79),3),0,E79)</f>
        <v>1610SchB2c</v>
      </c>
      <c r="I79" s="70" t="s">
        <v>814</v>
      </c>
      <c r="K79" s="159" t="s">
        <v>1078</v>
      </c>
      <c r="L79" s="155" t="s">
        <v>1079</v>
      </c>
      <c r="M79" s="169"/>
      <c r="O79" s="111">
        <v>0</v>
      </c>
      <c r="P79" s="111" t="s">
        <v>70</v>
      </c>
      <c r="Q79" s="111">
        <v>12</v>
      </c>
      <c r="R79" s="111" t="s">
        <v>80</v>
      </c>
      <c r="S79" s="70" t="s">
        <v>570</v>
      </c>
      <c r="T79" s="70" t="s">
        <v>140</v>
      </c>
    </row>
    <row r="80" spans="1:20" s="70" customFormat="1" ht="12.75" x14ac:dyDescent="0.2">
      <c r="A80" s="70">
        <f>VLOOKUP(E80,'MCP and METP Template'!E:F,2,0)</f>
        <v>162</v>
      </c>
      <c r="B80" s="85">
        <v>76</v>
      </c>
      <c r="D80" s="155" t="s">
        <v>1088</v>
      </c>
      <c r="E80" s="70" t="s">
        <v>816</v>
      </c>
      <c r="F80" s="70" t="s">
        <v>70</v>
      </c>
      <c r="G80" s="70" t="s">
        <v>70</v>
      </c>
      <c r="H80" s="70" t="str">
        <f t="shared" si="2"/>
        <v>1620SchB2d</v>
      </c>
      <c r="I80" s="70" t="s">
        <v>816</v>
      </c>
      <c r="K80" s="159" t="s">
        <v>1081</v>
      </c>
      <c r="L80" s="155" t="s">
        <v>1082</v>
      </c>
      <c r="M80" s="169"/>
      <c r="O80" s="111">
        <v>0</v>
      </c>
      <c r="P80" s="111" t="s">
        <v>70</v>
      </c>
      <c r="Q80" s="111">
        <v>8</v>
      </c>
      <c r="R80" s="111" t="s">
        <v>80</v>
      </c>
      <c r="S80" s="70" t="s">
        <v>143</v>
      </c>
      <c r="T80" s="70" t="s">
        <v>144</v>
      </c>
    </row>
    <row r="81" spans="1:20" s="70" customFormat="1" ht="12.75" x14ac:dyDescent="0.2">
      <c r="A81" s="70">
        <f>VLOOKUP(E81,'MCP and METP Template'!E:F,2,0)</f>
        <v>163</v>
      </c>
      <c r="B81" s="85">
        <v>77</v>
      </c>
      <c r="D81" s="155" t="s">
        <v>1089</v>
      </c>
      <c r="E81" s="70" t="s">
        <v>818</v>
      </c>
      <c r="F81" s="70" t="s">
        <v>70</v>
      </c>
      <c r="G81" s="70" t="s">
        <v>70</v>
      </c>
      <c r="H81" s="70" t="str">
        <f t="shared" si="2"/>
        <v>1630SchB2e</v>
      </c>
      <c r="I81" s="70" t="s">
        <v>818</v>
      </c>
      <c r="K81" s="159" t="s">
        <v>1084</v>
      </c>
      <c r="L81" s="155" t="s">
        <v>1085</v>
      </c>
      <c r="M81" s="169"/>
      <c r="O81" s="111">
        <v>0</v>
      </c>
      <c r="P81" s="111" t="s">
        <v>70</v>
      </c>
      <c r="Q81" s="111">
        <v>12</v>
      </c>
      <c r="R81" s="111" t="s">
        <v>80</v>
      </c>
      <c r="S81" s="70" t="s">
        <v>570</v>
      </c>
      <c r="T81" s="70" t="s">
        <v>140</v>
      </c>
    </row>
    <row r="82" spans="1:20" s="70" customFormat="1" ht="12.75" customHeight="1" x14ac:dyDescent="0.2">
      <c r="A82" s="70">
        <f>VLOOKUP(E82,'MCP and METP Template'!E:F,2,0)</f>
        <v>164</v>
      </c>
      <c r="B82" s="85">
        <v>78</v>
      </c>
      <c r="D82" s="155" t="s">
        <v>1090</v>
      </c>
      <c r="E82" s="70" t="s">
        <v>820</v>
      </c>
      <c r="F82" s="70" t="s">
        <v>70</v>
      </c>
      <c r="G82" s="70" t="s">
        <v>70</v>
      </c>
      <c r="H82" s="70" t="str">
        <f t="shared" si="2"/>
        <v>1640SchB3a</v>
      </c>
      <c r="I82" s="70" t="s">
        <v>820</v>
      </c>
      <c r="K82" s="166" t="s">
        <v>1074</v>
      </c>
      <c r="L82" s="157" t="s">
        <v>1075</v>
      </c>
      <c r="M82" s="169"/>
      <c r="O82" s="111"/>
      <c r="P82" s="111" t="s">
        <v>70</v>
      </c>
      <c r="Q82" s="111">
        <v>11</v>
      </c>
      <c r="R82" s="111" t="s">
        <v>72</v>
      </c>
      <c r="S82" s="37" t="s">
        <v>1051</v>
      </c>
    </row>
    <row r="83" spans="1:20" s="70" customFormat="1" ht="12.75" x14ac:dyDescent="0.2">
      <c r="A83" s="70">
        <v>166</v>
      </c>
      <c r="B83" s="85">
        <v>79</v>
      </c>
      <c r="D83" s="155" t="s">
        <v>1091</v>
      </c>
      <c r="E83" s="70" t="s">
        <v>824</v>
      </c>
      <c r="F83" s="70" t="s">
        <v>70</v>
      </c>
      <c r="G83" s="70" t="s">
        <v>70</v>
      </c>
      <c r="H83" s="70" t="str">
        <f t="shared" si="2"/>
        <v>1660SchB3c</v>
      </c>
      <c r="I83" s="70" t="s">
        <v>824</v>
      </c>
      <c r="K83" s="159" t="s">
        <v>1078</v>
      </c>
      <c r="L83" s="155" t="s">
        <v>1079</v>
      </c>
      <c r="M83" s="169"/>
      <c r="O83" s="111">
        <v>0</v>
      </c>
      <c r="P83" s="111" t="s">
        <v>70</v>
      </c>
      <c r="Q83" s="111">
        <v>12</v>
      </c>
      <c r="R83" s="111" t="s">
        <v>80</v>
      </c>
      <c r="S83" s="70" t="s">
        <v>570</v>
      </c>
      <c r="T83" s="70" t="s">
        <v>140</v>
      </c>
    </row>
    <row r="84" spans="1:20" s="70" customFormat="1" ht="12.75" x14ac:dyDescent="0.2">
      <c r="A84" s="70">
        <f>VLOOKUP(E84,'MCP and METP Template'!E:F,2,0)</f>
        <v>167</v>
      </c>
      <c r="B84" s="85">
        <v>80</v>
      </c>
      <c r="D84" s="155" t="s">
        <v>1092</v>
      </c>
      <c r="E84" s="70" t="s">
        <v>826</v>
      </c>
      <c r="F84" s="70" t="s">
        <v>70</v>
      </c>
      <c r="G84" s="70" t="s">
        <v>70</v>
      </c>
      <c r="H84" s="70" t="str">
        <f t="shared" si="2"/>
        <v>1670SchB3d</v>
      </c>
      <c r="I84" s="70" t="s">
        <v>826</v>
      </c>
      <c r="K84" s="159" t="s">
        <v>1081</v>
      </c>
      <c r="L84" s="155" t="s">
        <v>1082</v>
      </c>
      <c r="M84" s="169"/>
      <c r="O84" s="111">
        <v>0</v>
      </c>
      <c r="P84" s="111" t="s">
        <v>70</v>
      </c>
      <c r="Q84" s="111">
        <v>8</v>
      </c>
      <c r="R84" s="111" t="s">
        <v>80</v>
      </c>
      <c r="S84" s="70" t="s">
        <v>143</v>
      </c>
      <c r="T84" s="70" t="s">
        <v>144</v>
      </c>
    </row>
    <row r="85" spans="1:20" s="70" customFormat="1" ht="12.75" x14ac:dyDescent="0.2">
      <c r="A85" s="70">
        <f>VLOOKUP(E85,'MCP and METP Template'!E:F,2,0)</f>
        <v>168</v>
      </c>
      <c r="B85" s="85">
        <v>81</v>
      </c>
      <c r="D85" s="155" t="s">
        <v>1093</v>
      </c>
      <c r="E85" s="70" t="s">
        <v>828</v>
      </c>
      <c r="F85" s="70" t="s">
        <v>70</v>
      </c>
      <c r="G85" s="70" t="s">
        <v>70</v>
      </c>
      <c r="H85" s="70" t="str">
        <f t="shared" si="2"/>
        <v>1680SchB3e</v>
      </c>
      <c r="I85" s="70" t="s">
        <v>828</v>
      </c>
      <c r="K85" s="159" t="s">
        <v>1084</v>
      </c>
      <c r="L85" s="155" t="s">
        <v>1085</v>
      </c>
      <c r="M85" s="169"/>
      <c r="O85" s="111">
        <v>0</v>
      </c>
      <c r="P85" s="111" t="s">
        <v>70</v>
      </c>
      <c r="Q85" s="111">
        <v>12</v>
      </c>
      <c r="R85" s="111" t="s">
        <v>80</v>
      </c>
      <c r="S85" s="70" t="s">
        <v>570</v>
      </c>
      <c r="T85" s="70" t="s">
        <v>140</v>
      </c>
    </row>
    <row r="86" spans="1:20" s="70" customFormat="1" ht="12.75" customHeight="1" x14ac:dyDescent="0.2">
      <c r="A86" s="70">
        <f>VLOOKUP(E86,'MCP and METP Template'!E:F,2,0)</f>
        <v>169</v>
      </c>
      <c r="B86" s="85">
        <v>82</v>
      </c>
      <c r="D86" s="155" t="s">
        <v>1094</v>
      </c>
      <c r="E86" s="70" t="s">
        <v>830</v>
      </c>
      <c r="F86" s="70" t="s">
        <v>70</v>
      </c>
      <c r="G86" s="70" t="s">
        <v>70</v>
      </c>
      <c r="H86" s="70" t="str">
        <f t="shared" si="2"/>
        <v>1690SchB4a</v>
      </c>
      <c r="I86" s="70" t="s">
        <v>830</v>
      </c>
      <c r="K86" s="166" t="s">
        <v>1074</v>
      </c>
      <c r="L86" s="157" t="s">
        <v>1075</v>
      </c>
      <c r="M86" s="169"/>
      <c r="O86" s="111"/>
      <c r="P86" s="111" t="s">
        <v>70</v>
      </c>
      <c r="Q86" s="111">
        <v>11</v>
      </c>
      <c r="R86" s="111" t="s">
        <v>72</v>
      </c>
      <c r="S86" s="37" t="s">
        <v>1051</v>
      </c>
    </row>
    <row r="87" spans="1:20" s="70" customFormat="1" ht="12.75" x14ac:dyDescent="0.2">
      <c r="A87" s="70">
        <v>171</v>
      </c>
      <c r="B87" s="85">
        <v>83</v>
      </c>
      <c r="D87" s="155" t="s">
        <v>1095</v>
      </c>
      <c r="E87" s="70" t="s">
        <v>834</v>
      </c>
      <c r="F87" s="70" t="s">
        <v>70</v>
      </c>
      <c r="G87" s="70" t="s">
        <v>70</v>
      </c>
      <c r="H87" s="70" t="str">
        <f t="shared" si="2"/>
        <v>1710SchB4c</v>
      </c>
      <c r="I87" s="70" t="s">
        <v>834</v>
      </c>
      <c r="K87" s="159" t="s">
        <v>1078</v>
      </c>
      <c r="L87" s="155" t="s">
        <v>1079</v>
      </c>
      <c r="M87" s="169"/>
      <c r="O87" s="111">
        <v>0</v>
      </c>
      <c r="P87" s="111" t="s">
        <v>70</v>
      </c>
      <c r="Q87" s="111">
        <v>12</v>
      </c>
      <c r="R87" s="111" t="s">
        <v>80</v>
      </c>
      <c r="S87" s="70" t="s">
        <v>570</v>
      </c>
      <c r="T87" s="70" t="s">
        <v>140</v>
      </c>
    </row>
    <row r="88" spans="1:20" s="70" customFormat="1" ht="12.75" x14ac:dyDescent="0.2">
      <c r="A88" s="70">
        <f>VLOOKUP(E88,'MCP and METP Template'!E:F,2,0)</f>
        <v>172</v>
      </c>
      <c r="B88" s="85">
        <v>84</v>
      </c>
      <c r="D88" s="155" t="s">
        <v>1096</v>
      </c>
      <c r="E88" s="70" t="s">
        <v>836</v>
      </c>
      <c r="F88" s="70" t="s">
        <v>70</v>
      </c>
      <c r="G88" s="70" t="s">
        <v>70</v>
      </c>
      <c r="H88" s="70" t="str">
        <f t="shared" si="2"/>
        <v>1720SchB4d</v>
      </c>
      <c r="I88" s="70" t="s">
        <v>836</v>
      </c>
      <c r="K88" s="159" t="s">
        <v>1081</v>
      </c>
      <c r="L88" s="155" t="s">
        <v>1082</v>
      </c>
      <c r="M88" s="169"/>
      <c r="O88" s="111">
        <v>0</v>
      </c>
      <c r="P88" s="111" t="s">
        <v>70</v>
      </c>
      <c r="Q88" s="111">
        <v>8</v>
      </c>
      <c r="R88" s="111" t="s">
        <v>80</v>
      </c>
      <c r="S88" s="70" t="s">
        <v>143</v>
      </c>
      <c r="T88" s="70" t="s">
        <v>144</v>
      </c>
    </row>
    <row r="89" spans="1:20" s="70" customFormat="1" ht="12.75" x14ac:dyDescent="0.2">
      <c r="A89" s="70">
        <f>VLOOKUP(E89,'MCP and METP Template'!E:F,2,0)</f>
        <v>173</v>
      </c>
      <c r="B89" s="85">
        <v>85</v>
      </c>
      <c r="D89" s="155" t="s">
        <v>1097</v>
      </c>
      <c r="E89" s="70" t="s">
        <v>838</v>
      </c>
      <c r="F89" s="70" t="s">
        <v>70</v>
      </c>
      <c r="G89" s="70" t="s">
        <v>70</v>
      </c>
      <c r="H89" s="70" t="str">
        <f t="shared" si="2"/>
        <v>1730SchB4e</v>
      </c>
      <c r="I89" s="70" t="s">
        <v>838</v>
      </c>
      <c r="K89" s="159" t="s">
        <v>1084</v>
      </c>
      <c r="L89" s="155" t="s">
        <v>1085</v>
      </c>
      <c r="M89" s="169"/>
      <c r="O89" s="111">
        <v>0</v>
      </c>
      <c r="P89" s="111" t="s">
        <v>70</v>
      </c>
      <c r="Q89" s="111">
        <v>12</v>
      </c>
      <c r="R89" s="111" t="s">
        <v>80</v>
      </c>
      <c r="S89" s="70" t="s">
        <v>570</v>
      </c>
      <c r="T89" s="70" t="s">
        <v>140</v>
      </c>
    </row>
    <row r="90" spans="1:20" s="70" customFormat="1" ht="12.75" customHeight="1" x14ac:dyDescent="0.2">
      <c r="A90" s="70">
        <f>VLOOKUP(E90,'MCP and METP Template'!E:F,2,0)</f>
        <v>174</v>
      </c>
      <c r="B90" s="85">
        <v>86</v>
      </c>
      <c r="D90" s="155" t="s">
        <v>1098</v>
      </c>
      <c r="E90" s="70" t="s">
        <v>840</v>
      </c>
      <c r="F90" s="70" t="s">
        <v>70</v>
      </c>
      <c r="G90" s="70" t="s">
        <v>70</v>
      </c>
      <c r="H90" s="70" t="str">
        <f t="shared" si="2"/>
        <v>1740SchB5a</v>
      </c>
      <c r="I90" s="70" t="s">
        <v>840</v>
      </c>
      <c r="K90" s="166" t="s">
        <v>1074</v>
      </c>
      <c r="L90" s="157" t="s">
        <v>1075</v>
      </c>
      <c r="M90" s="169"/>
      <c r="O90" s="111"/>
      <c r="P90" s="111" t="s">
        <v>70</v>
      </c>
      <c r="Q90" s="111">
        <v>11</v>
      </c>
      <c r="R90" s="111" t="s">
        <v>72</v>
      </c>
      <c r="S90" s="37" t="s">
        <v>1051</v>
      </c>
    </row>
    <row r="91" spans="1:20" s="70" customFormat="1" ht="12.75" x14ac:dyDescent="0.2">
      <c r="A91" s="70">
        <v>176</v>
      </c>
      <c r="B91" s="85">
        <v>87</v>
      </c>
      <c r="D91" s="155" t="s">
        <v>1099</v>
      </c>
      <c r="E91" s="70" t="s">
        <v>844</v>
      </c>
      <c r="F91" s="70" t="s">
        <v>70</v>
      </c>
      <c r="G91" s="70" t="s">
        <v>70</v>
      </c>
      <c r="H91" s="70" t="str">
        <f t="shared" si="2"/>
        <v>1760SchB5c</v>
      </c>
      <c r="I91" s="70" t="s">
        <v>844</v>
      </c>
      <c r="K91" s="159" t="s">
        <v>1078</v>
      </c>
      <c r="L91" s="155" t="s">
        <v>1079</v>
      </c>
      <c r="M91" s="169"/>
      <c r="O91" s="111">
        <v>0</v>
      </c>
      <c r="P91" s="111" t="s">
        <v>70</v>
      </c>
      <c r="Q91" s="111">
        <v>12</v>
      </c>
      <c r="R91" s="111" t="s">
        <v>80</v>
      </c>
      <c r="S91" s="70" t="s">
        <v>570</v>
      </c>
      <c r="T91" s="70" t="s">
        <v>140</v>
      </c>
    </row>
    <row r="92" spans="1:20" s="70" customFormat="1" ht="12.75" x14ac:dyDescent="0.2">
      <c r="A92" s="70">
        <f>VLOOKUP(E92,'MCP and METP Template'!E:F,2,0)</f>
        <v>177</v>
      </c>
      <c r="B92" s="85">
        <v>88</v>
      </c>
      <c r="D92" s="155" t="s">
        <v>1100</v>
      </c>
      <c r="E92" s="70" t="s">
        <v>846</v>
      </c>
      <c r="F92" s="70" t="s">
        <v>70</v>
      </c>
      <c r="G92" s="70" t="s">
        <v>70</v>
      </c>
      <c r="H92" s="70" t="str">
        <f t="shared" si="2"/>
        <v>1770SchB5d</v>
      </c>
      <c r="I92" s="70" t="s">
        <v>846</v>
      </c>
      <c r="K92" s="159" t="s">
        <v>1081</v>
      </c>
      <c r="L92" s="155" t="s">
        <v>1082</v>
      </c>
      <c r="M92" s="169"/>
      <c r="O92" s="111">
        <v>0</v>
      </c>
      <c r="P92" s="111" t="s">
        <v>70</v>
      </c>
      <c r="Q92" s="111">
        <v>8</v>
      </c>
      <c r="R92" s="111" t="s">
        <v>80</v>
      </c>
      <c r="S92" s="70" t="s">
        <v>143</v>
      </c>
      <c r="T92" s="70" t="s">
        <v>144</v>
      </c>
    </row>
    <row r="93" spans="1:20" s="70" customFormat="1" ht="12.75" x14ac:dyDescent="0.2">
      <c r="A93" s="70">
        <f>VLOOKUP(E93,'MCP and METP Template'!E:F,2,0)</f>
        <v>178</v>
      </c>
      <c r="B93" s="85">
        <v>89</v>
      </c>
      <c r="D93" s="155" t="s">
        <v>1101</v>
      </c>
      <c r="E93" s="70" t="s">
        <v>848</v>
      </c>
      <c r="F93" s="70" t="s">
        <v>70</v>
      </c>
      <c r="G93" s="70" t="s">
        <v>70</v>
      </c>
      <c r="H93" s="70" t="str">
        <f t="shared" si="2"/>
        <v>1780SchB5e</v>
      </c>
      <c r="I93" s="70" t="s">
        <v>848</v>
      </c>
      <c r="K93" s="159" t="s">
        <v>1084</v>
      </c>
      <c r="L93" s="155" t="s">
        <v>1085</v>
      </c>
      <c r="M93" s="169"/>
      <c r="O93" s="111">
        <v>0</v>
      </c>
      <c r="P93" s="111" t="s">
        <v>70</v>
      </c>
      <c r="Q93" s="111">
        <v>12</v>
      </c>
      <c r="R93" s="111" t="s">
        <v>80</v>
      </c>
      <c r="S93" s="70" t="s">
        <v>570</v>
      </c>
      <c r="T93" s="70" t="s">
        <v>140</v>
      </c>
    </row>
    <row r="94" spans="1:20" s="70" customFormat="1" ht="12.75" x14ac:dyDescent="0.2">
      <c r="A94" s="70">
        <f>VLOOKUP(E94,'MCP and METP Template'!E:F,2,0)</f>
        <v>179</v>
      </c>
      <c r="B94" s="85">
        <v>90</v>
      </c>
      <c r="D94" s="155" t="s">
        <v>1102</v>
      </c>
      <c r="E94" s="70" t="s">
        <v>850</v>
      </c>
      <c r="F94" s="70" t="s">
        <v>70</v>
      </c>
      <c r="G94" s="70" t="s">
        <v>70</v>
      </c>
      <c r="H94" s="70" t="str">
        <f t="shared" si="2"/>
        <v>1790SchBAdditional</v>
      </c>
      <c r="I94" s="70" t="s">
        <v>850</v>
      </c>
      <c r="K94" s="168"/>
      <c r="L94" s="156"/>
      <c r="M94" s="169"/>
      <c r="O94" s="111">
        <v>0</v>
      </c>
      <c r="P94" s="111" t="s">
        <v>69</v>
      </c>
      <c r="Q94" s="111">
        <v>1</v>
      </c>
      <c r="R94" s="111" t="s">
        <v>80</v>
      </c>
      <c r="S94" s="70" t="s">
        <v>102</v>
      </c>
      <c r="T94" s="70" t="s">
        <v>103</v>
      </c>
    </row>
    <row r="95" spans="1:20" s="70" customFormat="1" ht="12.75" x14ac:dyDescent="0.2">
      <c r="A95" s="70">
        <f>VLOOKUP(E95,'MCP and METP Template'!E:F,2,0)</f>
        <v>180</v>
      </c>
      <c r="B95" s="85">
        <v>91</v>
      </c>
      <c r="D95" s="155" t="s">
        <v>1103</v>
      </c>
      <c r="E95" s="70" t="s">
        <v>852</v>
      </c>
      <c r="F95" s="70" t="s">
        <v>70</v>
      </c>
      <c r="G95" s="70" t="s">
        <v>70</v>
      </c>
      <c r="H95" s="70" t="str">
        <f t="shared" si="2"/>
        <v>1800SchBSum</v>
      </c>
      <c r="I95" s="70" t="s">
        <v>852</v>
      </c>
      <c r="J95" s="70" t="s">
        <v>1104</v>
      </c>
      <c r="K95" s="168" t="s">
        <v>1104</v>
      </c>
      <c r="L95" s="156" t="s">
        <v>1105</v>
      </c>
      <c r="M95" s="169" t="s">
        <v>468</v>
      </c>
      <c r="O95" s="111">
        <v>0</v>
      </c>
      <c r="P95" s="111" t="s">
        <v>70</v>
      </c>
      <c r="Q95" s="111">
        <v>12</v>
      </c>
      <c r="R95" s="111" t="s">
        <v>80</v>
      </c>
      <c r="S95" s="70" t="s">
        <v>570</v>
      </c>
      <c r="T95" s="70" t="s">
        <v>140</v>
      </c>
    </row>
    <row r="96" spans="1:20" s="70" customFormat="1" ht="12.75" x14ac:dyDescent="0.2">
      <c r="A96" s="70">
        <f>VLOOKUP(E96,'MCP and METP Template'!E:F,2,0)</f>
        <v>243</v>
      </c>
      <c r="B96" s="85">
        <v>92</v>
      </c>
      <c r="D96" s="70" t="s">
        <v>255</v>
      </c>
      <c r="E96" s="70" t="s">
        <v>256</v>
      </c>
      <c r="F96" s="70" t="s">
        <v>69</v>
      </c>
      <c r="G96" s="70" t="s">
        <v>70</v>
      </c>
      <c r="H96" s="70" t="str">
        <f t="shared" si="2"/>
        <v>2430PrintDate</v>
      </c>
      <c r="I96" s="70" t="s">
        <v>256</v>
      </c>
      <c r="K96" s="168"/>
      <c r="L96" s="156"/>
      <c r="M96" s="169"/>
      <c r="O96" s="111"/>
      <c r="P96" s="111" t="s">
        <v>70</v>
      </c>
      <c r="Q96" s="111">
        <v>10</v>
      </c>
      <c r="R96" s="111" t="s">
        <v>72</v>
      </c>
      <c r="S96" s="70" t="s">
        <v>86</v>
      </c>
      <c r="T96" s="70" t="s">
        <v>257</v>
      </c>
    </row>
    <row r="97" spans="1:20" s="70" customFormat="1" ht="12.75" x14ac:dyDescent="0.2">
      <c r="A97" s="70">
        <f>VLOOKUP(E97,'MCP and METP Template'!E:F,2,0)</f>
        <v>244</v>
      </c>
      <c r="B97" s="85">
        <v>93</v>
      </c>
      <c r="D97" s="70" t="s">
        <v>26</v>
      </c>
      <c r="E97" s="70" t="s">
        <v>26</v>
      </c>
      <c r="F97" s="70" t="s">
        <v>69</v>
      </c>
      <c r="G97" s="70" t="s">
        <v>70</v>
      </c>
      <c r="H97" s="70" t="str">
        <f t="shared" si="2"/>
        <v>2440Trailer</v>
      </c>
      <c r="I97" s="70" t="s">
        <v>26</v>
      </c>
      <c r="K97" s="171"/>
      <c r="L97" s="172"/>
      <c r="M97" s="173"/>
      <c r="O97" s="111" t="s">
        <v>258</v>
      </c>
      <c r="P97" s="111" t="s">
        <v>69</v>
      </c>
      <c r="Q97" s="111">
        <v>5</v>
      </c>
      <c r="R97" s="111" t="s">
        <v>72</v>
      </c>
      <c r="S97" s="70" t="s">
        <v>258</v>
      </c>
      <c r="T97" s="70" t="s">
        <v>259</v>
      </c>
    </row>
    <row r="98" spans="1:20" s="106" customFormat="1" x14ac:dyDescent="0.25">
      <c r="B98" s="113"/>
      <c r="F98" s="53"/>
      <c r="G98" s="53"/>
      <c r="O98" s="107"/>
      <c r="P98" s="107"/>
      <c r="Q98" s="107"/>
      <c r="R98" s="107"/>
    </row>
    <row r="99" spans="1:20" x14ac:dyDescent="0.25">
      <c r="F99" s="53"/>
      <c r="G99" s="53"/>
    </row>
    <row r="100" spans="1:20" x14ac:dyDescent="0.25">
      <c r="F100" s="53"/>
      <c r="G100" s="53"/>
    </row>
    <row r="101" spans="1:20" x14ac:dyDescent="0.25">
      <c r="F101" s="53"/>
      <c r="G101" s="53"/>
    </row>
    <row r="102" spans="1:20" x14ac:dyDescent="0.25">
      <c r="F102" s="53"/>
      <c r="G102" s="53"/>
    </row>
    <row r="103" spans="1:20" x14ac:dyDescent="0.25">
      <c r="F103" s="53"/>
      <c r="G103" s="53"/>
    </row>
    <row r="104" spans="1:20" x14ac:dyDescent="0.25">
      <c r="F104" s="53"/>
      <c r="G104" s="53"/>
    </row>
    <row r="105" spans="1:20" x14ac:dyDescent="0.25">
      <c r="F105" s="53"/>
      <c r="G105" s="53"/>
    </row>
    <row r="106" spans="1:20" x14ac:dyDescent="0.25">
      <c r="F106" s="53"/>
      <c r="G106" s="53"/>
    </row>
    <row r="107" spans="1:20" x14ac:dyDescent="0.25">
      <c r="F107" s="53"/>
      <c r="G107" s="53"/>
    </row>
    <row r="108" spans="1:20" x14ac:dyDescent="0.25">
      <c r="F108" s="53"/>
      <c r="G108" s="53"/>
    </row>
    <row r="109" spans="1:20" x14ac:dyDescent="0.25">
      <c r="F109" s="53"/>
      <c r="G109" s="53"/>
    </row>
    <row r="110" spans="1:20" x14ac:dyDescent="0.25">
      <c r="F110" s="34"/>
      <c r="G110" s="34"/>
    </row>
    <row r="111" spans="1:20" x14ac:dyDescent="0.25">
      <c r="F111" s="34"/>
      <c r="G111" s="34"/>
    </row>
    <row r="112" spans="1:20" x14ac:dyDescent="0.25">
      <c r="F112" s="34"/>
      <c r="G112" s="34"/>
    </row>
    <row r="113" spans="6:7" x14ac:dyDescent="0.25">
      <c r="F113" s="53"/>
      <c r="G113" s="53"/>
    </row>
    <row r="115" spans="6:7" x14ac:dyDescent="0.25">
      <c r="F115" s="61"/>
      <c r="G115" s="61"/>
    </row>
    <row r="120" spans="6:7" x14ac:dyDescent="0.25">
      <c r="F120" s="61"/>
      <c r="G120" s="61"/>
    </row>
    <row r="125" spans="6:7" x14ac:dyDescent="0.25">
      <c r="F125" s="60"/>
      <c r="G125" s="60"/>
    </row>
    <row r="127" spans="6:7" x14ac:dyDescent="0.25">
      <c r="F127" s="34"/>
      <c r="G127" s="34"/>
    </row>
    <row r="133" spans="6:7" x14ac:dyDescent="0.25">
      <c r="F133" s="60"/>
      <c r="G133" s="60"/>
    </row>
    <row r="135" spans="6:7" x14ac:dyDescent="0.25">
      <c r="F135" s="61"/>
      <c r="G135" s="61"/>
    </row>
    <row r="140" spans="6:7" x14ac:dyDescent="0.25">
      <c r="F140" s="61"/>
      <c r="G140" s="61"/>
    </row>
    <row r="145" spans="6:7" x14ac:dyDescent="0.25">
      <c r="F145" s="61"/>
      <c r="G145" s="61"/>
    </row>
    <row r="150" spans="6:7" x14ac:dyDescent="0.25">
      <c r="F150" s="61"/>
      <c r="G150" s="61"/>
    </row>
    <row r="155" spans="6:7" x14ac:dyDescent="0.25">
      <c r="F155" s="61"/>
      <c r="G155" s="61"/>
    </row>
    <row r="160" spans="6:7" x14ac:dyDescent="0.25">
      <c r="F160" s="60"/>
      <c r="G160" s="60"/>
    </row>
    <row r="177" spans="6:7" x14ac:dyDescent="0.25">
      <c r="F177" s="60"/>
      <c r="G177" s="60"/>
    </row>
    <row r="194" spans="6:7" x14ac:dyDescent="0.25">
      <c r="F194" s="60"/>
      <c r="G194" s="60"/>
    </row>
    <row r="211" spans="6:7" x14ac:dyDescent="0.25">
      <c r="F211" s="60"/>
      <c r="G211" s="60"/>
    </row>
    <row r="223" spans="6:7" x14ac:dyDescent="0.25">
      <c r="F223" s="56"/>
      <c r="G223" s="56"/>
    </row>
    <row r="224" spans="6:7" x14ac:dyDescent="0.25">
      <c r="F224" s="57"/>
      <c r="G224" s="57"/>
    </row>
    <row r="1048561" ht="15" customHeight="1" x14ac:dyDescent="0.25"/>
  </sheetData>
  <mergeCells count="1">
    <mergeCell ref="K3:M3"/>
  </mergeCells>
  <pageMargins left="0.7" right="0.7" top="0.75" bottom="0.75" header="0.3" footer="0.3"/>
  <pageSetup orientation="portrait" horizontalDpi="1200" verticalDpi="1200"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0F4D15-18A7-4A18-AB69-34E4DA3FB44E}">
  <sheetPr>
    <tabColor rgb="FF7030A0"/>
  </sheetPr>
  <dimension ref="A1:U1048426"/>
  <sheetViews>
    <sheetView topLeftCell="B1" zoomScaleNormal="100" workbookViewId="0">
      <pane xSplit="4" ySplit="4" topLeftCell="F5" activePane="bottomRight" state="frozen"/>
      <selection pane="topRight"/>
      <selection pane="bottomLeft" activeCell="D87" sqref="D87"/>
      <selection pane="bottomRight" activeCell="B3" sqref="B3"/>
    </sheetView>
  </sheetViews>
  <sheetFormatPr defaultRowHeight="14.25" x14ac:dyDescent="0.2"/>
  <cols>
    <col min="1" max="1" width="9.85546875" style="55" hidden="1" customWidth="1"/>
    <col min="2" max="2" width="9" style="122" customWidth="1"/>
    <col min="3" max="3" width="9.140625" style="55" customWidth="1"/>
    <col min="4" max="4" width="45" style="55" customWidth="1"/>
    <col min="5" max="5" width="23.28515625" style="55" hidden="1" customWidth="1"/>
    <col min="6" max="6" width="7.140625" style="55" bestFit="1" customWidth="1"/>
    <col min="7" max="7" width="8.85546875" style="55" bestFit="1" customWidth="1"/>
    <col min="8" max="8" width="35" style="55" bestFit="1" customWidth="1"/>
    <col min="9" max="9" width="21.7109375" style="55" hidden="1" customWidth="1"/>
    <col min="10" max="10" width="14.140625" style="55" hidden="1" customWidth="1"/>
    <col min="11" max="13" width="12.7109375" style="55" customWidth="1"/>
    <col min="14" max="14" width="14.140625" style="55" hidden="1" customWidth="1"/>
    <col min="15" max="15" width="14.85546875" style="123" bestFit="1" customWidth="1"/>
    <col min="16" max="16" width="9.5703125" style="123" bestFit="1" customWidth="1"/>
    <col min="17" max="17" width="14.85546875" style="123" bestFit="1" customWidth="1"/>
    <col min="18" max="18" width="20.42578125" style="123" bestFit="1" customWidth="1"/>
    <col min="19" max="19" width="32.140625" style="55" customWidth="1"/>
    <col min="20" max="20" width="90.28515625" style="55" bestFit="1" customWidth="1"/>
    <col min="21" max="16384" width="9.140625" style="55"/>
  </cols>
  <sheetData>
    <row r="1" spans="1:20" s="41" customFormat="1" x14ac:dyDescent="0.2">
      <c r="B1" s="49" t="str">
        <f>"2D Barcode Specifications for Multnomah County Personal Income Tax (Preschool-For-All) Form MC40NP-"&amp;Instructions!C5</f>
        <v>2D Barcode Specifications for Multnomah County Personal Income Tax (Preschool-For-All) Form MC40NP-2022</v>
      </c>
      <c r="C1" s="101"/>
      <c r="D1" s="101"/>
      <c r="E1" s="101"/>
      <c r="F1" s="101"/>
      <c r="G1" s="101"/>
      <c r="H1" s="57"/>
      <c r="O1" s="54"/>
      <c r="P1" s="54"/>
      <c r="Q1" s="54"/>
      <c r="R1" s="54"/>
    </row>
    <row r="2" spans="1:20" s="41" customFormat="1" ht="12.75" customHeight="1" x14ac:dyDescent="0.25">
      <c r="A2" s="49"/>
      <c r="B2" s="49"/>
      <c r="C2" s="49"/>
      <c r="H2" s="84"/>
      <c r="I2" s="77"/>
      <c r="J2" s="77"/>
      <c r="K2" s="77"/>
      <c r="L2" s="77"/>
      <c r="M2" s="77"/>
      <c r="N2" s="77"/>
      <c r="O2" s="54"/>
      <c r="P2" s="54"/>
      <c r="Q2" s="54"/>
      <c r="R2" s="54"/>
    </row>
    <row r="3" spans="1:20" s="41" customFormat="1" ht="12.75" customHeight="1" x14ac:dyDescent="0.25">
      <c r="A3" s="49"/>
      <c r="B3" s="49"/>
      <c r="C3" s="49"/>
      <c r="D3" s="49"/>
      <c r="E3" s="49"/>
      <c r="F3" s="49"/>
      <c r="G3" s="49"/>
      <c r="H3" s="86"/>
      <c r="K3" s="198" t="s">
        <v>334</v>
      </c>
      <c r="L3" s="199"/>
      <c r="M3" s="200"/>
      <c r="O3" s="87"/>
      <c r="P3" s="87"/>
      <c r="Q3" s="87"/>
      <c r="R3" s="87"/>
      <c r="S3" s="49"/>
    </row>
    <row r="4" spans="1:20" s="41" customFormat="1" ht="39" x14ac:dyDescent="0.25">
      <c r="A4" s="59" t="s">
        <v>52</v>
      </c>
      <c r="B4" s="59" t="s">
        <v>53</v>
      </c>
      <c r="C4" s="50" t="s">
        <v>54</v>
      </c>
      <c r="D4" s="50" t="s">
        <v>55</v>
      </c>
      <c r="E4" s="50" t="s">
        <v>56</v>
      </c>
      <c r="F4" s="50" t="s">
        <v>57</v>
      </c>
      <c r="G4" s="50" t="s">
        <v>58</v>
      </c>
      <c r="H4" s="88" t="s">
        <v>59</v>
      </c>
      <c r="I4" s="74" t="s">
        <v>335</v>
      </c>
      <c r="J4" s="139" t="s">
        <v>336</v>
      </c>
      <c r="K4" s="182" t="s">
        <v>336</v>
      </c>
      <c r="L4" s="183" t="s">
        <v>1327</v>
      </c>
      <c r="M4" s="184" t="s">
        <v>337</v>
      </c>
      <c r="N4" s="139" t="s">
        <v>338</v>
      </c>
      <c r="O4" s="89" t="s">
        <v>62</v>
      </c>
      <c r="P4" s="45" t="s">
        <v>339</v>
      </c>
      <c r="Q4" s="109" t="s">
        <v>340</v>
      </c>
      <c r="R4" s="89" t="s">
        <v>65</v>
      </c>
      <c r="S4" s="50" t="s">
        <v>66</v>
      </c>
      <c r="T4" s="50" t="s">
        <v>67</v>
      </c>
    </row>
    <row r="5" spans="1:20" s="1" customFormat="1" ht="12.75" x14ac:dyDescent="0.2">
      <c r="A5" s="1">
        <f>VLOOKUP(E5,'MCP and METP Template'!E:F,2,0)</f>
        <v>1</v>
      </c>
      <c r="B5" s="3">
        <v>1</v>
      </c>
      <c r="D5" s="1" t="s">
        <v>68</v>
      </c>
      <c r="E5" s="1" t="s">
        <v>68</v>
      </c>
      <c r="F5" s="1" t="s">
        <v>69</v>
      </c>
      <c r="G5" s="1" t="s">
        <v>70</v>
      </c>
      <c r="H5" s="1" t="str">
        <f>_xlfn.CONCAT(RIGHT(_xlfn.CONCAT("000",A5),3),0,E5)</f>
        <v>0010VersionNumber</v>
      </c>
      <c r="I5" s="1" t="s">
        <v>68</v>
      </c>
      <c r="K5" s="159"/>
      <c r="L5" s="155"/>
      <c r="M5" s="160"/>
      <c r="O5" s="116" t="s">
        <v>71</v>
      </c>
      <c r="P5" s="116" t="s">
        <v>69</v>
      </c>
      <c r="Q5" s="116">
        <v>2</v>
      </c>
      <c r="R5" s="116" t="s">
        <v>72</v>
      </c>
      <c r="T5" s="1" t="s">
        <v>71</v>
      </c>
    </row>
    <row r="6" spans="1:20" s="70" customFormat="1" ht="12.75" x14ac:dyDescent="0.2">
      <c r="A6" s="70">
        <f>VLOOKUP(E6,'MCP and METP Template'!E:F,2,0)</f>
        <v>2</v>
      </c>
      <c r="B6" s="85">
        <v>2</v>
      </c>
      <c r="D6" s="70" t="s">
        <v>73</v>
      </c>
      <c r="E6" s="70" t="s">
        <v>73</v>
      </c>
      <c r="F6" s="70" t="s">
        <v>69</v>
      </c>
      <c r="G6" s="70" t="s">
        <v>70</v>
      </c>
      <c r="H6" s="70" t="str">
        <f>_xlfn.CONCAT(RIGHT(_xlfn.CONCAT("000",A6),3),0,E6)</f>
        <v>0020DeveloperCode</v>
      </c>
      <c r="I6" s="70" t="s">
        <v>73</v>
      </c>
      <c r="K6" s="159"/>
      <c r="L6" s="155"/>
      <c r="M6" s="160"/>
      <c r="O6" s="111" t="s">
        <v>74</v>
      </c>
      <c r="P6" s="111" t="s">
        <v>69</v>
      </c>
      <c r="Q6" s="111">
        <v>4</v>
      </c>
      <c r="R6" s="111" t="s">
        <v>72</v>
      </c>
      <c r="T6" s="70" t="s">
        <v>75</v>
      </c>
    </row>
    <row r="7" spans="1:20" s="70" customFormat="1" ht="12.75" x14ac:dyDescent="0.2">
      <c r="A7" s="70">
        <f>VLOOKUP(E7,'MCP and METP Template'!E:F,2,0)</f>
        <v>3</v>
      </c>
      <c r="B7" s="85">
        <v>3</v>
      </c>
      <c r="D7" s="70" t="s">
        <v>76</v>
      </c>
      <c r="E7" s="70" t="s">
        <v>76</v>
      </c>
      <c r="F7" s="70" t="s">
        <v>69</v>
      </c>
      <c r="G7" s="70" t="s">
        <v>70</v>
      </c>
      <c r="H7" s="70" t="str">
        <f t="shared" ref="H7:H60" si="0">_xlfn.CONCAT(RIGHT(_xlfn.CONCAT("000",A7),3),0,E7)</f>
        <v>0030Jurisdiction</v>
      </c>
      <c r="I7" s="70" t="s">
        <v>76</v>
      </c>
      <c r="K7" s="159"/>
      <c r="L7" s="155"/>
      <c r="M7" s="160"/>
      <c r="O7" s="111" t="s">
        <v>487</v>
      </c>
      <c r="P7" s="111" t="s">
        <v>69</v>
      </c>
      <c r="Q7" s="111">
        <v>4</v>
      </c>
      <c r="R7" s="111" t="s">
        <v>72</v>
      </c>
      <c r="T7" s="70" t="s">
        <v>487</v>
      </c>
    </row>
    <row r="8" spans="1:20" s="70" customFormat="1" ht="12.75" x14ac:dyDescent="0.2">
      <c r="A8" s="70">
        <f>VLOOKUP(E8,'MCP and METP Template'!E:F,2,0)</f>
        <v>4</v>
      </c>
      <c r="B8" s="85">
        <v>4</v>
      </c>
      <c r="D8" s="70" t="s">
        <v>78</v>
      </c>
      <c r="E8" s="70" t="s">
        <v>78</v>
      </c>
      <c r="F8" s="70" t="s">
        <v>69</v>
      </c>
      <c r="G8" s="70" t="s">
        <v>70</v>
      </c>
      <c r="H8" s="70" t="str">
        <f t="shared" si="0"/>
        <v>0040DescriptionFormName</v>
      </c>
      <c r="I8" s="70" t="s">
        <v>78</v>
      </c>
      <c r="J8" s="70" t="s">
        <v>488</v>
      </c>
      <c r="K8" s="159" t="s">
        <v>342</v>
      </c>
      <c r="L8" s="155"/>
      <c r="M8" s="160"/>
      <c r="O8" s="111" t="s">
        <v>1106</v>
      </c>
      <c r="P8" s="111" t="s">
        <v>69</v>
      </c>
      <c r="Q8" s="111">
        <v>16</v>
      </c>
      <c r="R8" s="111" t="s">
        <v>72</v>
      </c>
      <c r="T8" s="70" t="str">
        <f>O8</f>
        <v>MC-40-NP-2022</v>
      </c>
    </row>
    <row r="9" spans="1:20" s="70" customFormat="1" ht="12.75" x14ac:dyDescent="0.2">
      <c r="A9" s="70">
        <f>VLOOKUP(E9,'MCP and METP Template'!E:F,2,0)</f>
        <v>5</v>
      </c>
      <c r="B9" s="85">
        <v>5</v>
      </c>
      <c r="D9" s="70" t="s">
        <v>79</v>
      </c>
      <c r="E9" s="70" t="s">
        <v>79</v>
      </c>
      <c r="F9" s="70" t="s">
        <v>69</v>
      </c>
      <c r="G9" s="70" t="s">
        <v>70</v>
      </c>
      <c r="H9" s="70" t="str">
        <f t="shared" si="0"/>
        <v>0050SpecificationVersion</v>
      </c>
      <c r="I9" s="70" t="s">
        <v>79</v>
      </c>
      <c r="K9" s="159"/>
      <c r="L9" s="155"/>
      <c r="M9" s="160"/>
      <c r="O9" s="111">
        <f>spec_version</f>
        <v>27</v>
      </c>
      <c r="P9" s="111" t="s">
        <v>69</v>
      </c>
      <c r="Q9" s="111">
        <v>4</v>
      </c>
      <c r="R9" s="111" t="s">
        <v>80</v>
      </c>
      <c r="S9" s="70" t="s">
        <v>81</v>
      </c>
      <c r="T9" s="70">
        <f>O9</f>
        <v>27</v>
      </c>
    </row>
    <row r="10" spans="1:20" s="70" customFormat="1" ht="12.75" x14ac:dyDescent="0.2">
      <c r="A10" s="70">
        <f>VLOOKUP(E10,'MCP and METP Template'!E:F,2,0)</f>
        <v>6</v>
      </c>
      <c r="B10" s="85">
        <v>6</v>
      </c>
      <c r="D10" s="70" t="s">
        <v>82</v>
      </c>
      <c r="E10" s="70" t="s">
        <v>82</v>
      </c>
      <c r="F10" s="70" t="s">
        <v>69</v>
      </c>
      <c r="G10" s="70" t="s">
        <v>70</v>
      </c>
      <c r="H10" s="70" t="str">
        <f t="shared" si="0"/>
        <v>0060SoftwareFormVersion</v>
      </c>
      <c r="I10" s="70" t="s">
        <v>82</v>
      </c>
      <c r="K10" s="159"/>
      <c r="L10" s="155"/>
      <c r="M10" s="160"/>
      <c r="O10" s="111">
        <v>0.01</v>
      </c>
      <c r="P10" s="111" t="s">
        <v>69</v>
      </c>
      <c r="Q10" s="111">
        <v>15</v>
      </c>
      <c r="R10" s="111" t="s">
        <v>72</v>
      </c>
      <c r="T10" s="70" t="s">
        <v>83</v>
      </c>
    </row>
    <row r="11" spans="1:20" s="70" customFormat="1" ht="12.75" x14ac:dyDescent="0.2">
      <c r="A11" s="70">
        <f>VLOOKUP(E11,'MCP and METP Template'!E:F,2,0)</f>
        <v>7</v>
      </c>
      <c r="B11" s="85">
        <v>7</v>
      </c>
      <c r="D11" s="147" t="s">
        <v>4</v>
      </c>
      <c r="E11" s="70" t="s">
        <v>489</v>
      </c>
      <c r="F11" s="70" t="s">
        <v>70</v>
      </c>
      <c r="G11" s="70" t="s">
        <v>70</v>
      </c>
      <c r="H11" s="70" t="str">
        <f t="shared" si="0"/>
        <v>0070TaxYear</v>
      </c>
      <c r="I11" s="70" t="s">
        <v>489</v>
      </c>
      <c r="J11" s="70" t="s">
        <v>490</v>
      </c>
      <c r="K11" s="159" t="s">
        <v>342</v>
      </c>
      <c r="L11" s="155"/>
      <c r="M11" s="160"/>
      <c r="O11" s="117">
        <v>44926</v>
      </c>
      <c r="P11" s="111" t="s">
        <v>69</v>
      </c>
      <c r="Q11" s="111">
        <v>10</v>
      </c>
      <c r="R11" s="111" t="s">
        <v>72</v>
      </c>
      <c r="S11" s="70" t="s">
        <v>86</v>
      </c>
    </row>
    <row r="12" spans="1:20" s="70" customFormat="1" ht="12.75" x14ac:dyDescent="0.2">
      <c r="A12" s="70">
        <f>VLOOKUP(E12,'MCP and METP Template'!E:F,2,0)</f>
        <v>8</v>
      </c>
      <c r="B12" s="85">
        <v>8</v>
      </c>
      <c r="D12" s="147" t="s">
        <v>89</v>
      </c>
      <c r="E12" s="70" t="s">
        <v>90</v>
      </c>
      <c r="F12" s="70" t="s">
        <v>70</v>
      </c>
      <c r="G12" s="70" t="s">
        <v>70</v>
      </c>
      <c r="H12" s="70" t="str">
        <f t="shared" si="0"/>
        <v>0080accountid</v>
      </c>
      <c r="I12" s="70" t="s">
        <v>90</v>
      </c>
      <c r="J12" s="70" t="s">
        <v>341</v>
      </c>
      <c r="K12" s="159" t="s">
        <v>342</v>
      </c>
      <c r="L12" s="155" t="s">
        <v>987</v>
      </c>
      <c r="M12" s="160"/>
      <c r="N12" s="70" t="s">
        <v>344</v>
      </c>
      <c r="O12" s="111"/>
      <c r="P12" s="111" t="s">
        <v>70</v>
      </c>
      <c r="Q12" s="111">
        <v>10</v>
      </c>
      <c r="R12" s="111" t="s">
        <v>80</v>
      </c>
      <c r="S12" s="70" t="s">
        <v>91</v>
      </c>
      <c r="T12" s="70" t="s">
        <v>92</v>
      </c>
    </row>
    <row r="13" spans="1:20" s="70" customFormat="1" ht="63.75" x14ac:dyDescent="0.2">
      <c r="A13" s="70">
        <f>VLOOKUP(E13,'MCP and METP Template'!E:F,2,0)</f>
        <v>9</v>
      </c>
      <c r="B13" s="85">
        <v>9</v>
      </c>
      <c r="D13" s="152" t="s">
        <v>492</v>
      </c>
      <c r="E13" s="70" t="s">
        <v>493</v>
      </c>
      <c r="F13" s="70" t="s">
        <v>70</v>
      </c>
      <c r="G13" s="70" t="s">
        <v>70</v>
      </c>
      <c r="H13" s="70" t="str">
        <f t="shared" si="0"/>
        <v>0090FilingStatus</v>
      </c>
      <c r="I13" s="70" t="s">
        <v>493</v>
      </c>
      <c r="J13" s="70" t="s">
        <v>988</v>
      </c>
      <c r="K13" s="159" t="s">
        <v>988</v>
      </c>
      <c r="L13" s="155" t="s">
        <v>493</v>
      </c>
      <c r="M13" s="160"/>
      <c r="N13" s="70" t="s">
        <v>1107</v>
      </c>
      <c r="O13" s="111" t="s">
        <v>989</v>
      </c>
      <c r="P13" s="111" t="s">
        <v>69</v>
      </c>
      <c r="Q13" s="111">
        <v>1</v>
      </c>
      <c r="R13" s="111" t="s">
        <v>80</v>
      </c>
      <c r="S13" s="70" t="s">
        <v>102</v>
      </c>
      <c r="T13" s="151" t="s">
        <v>990</v>
      </c>
    </row>
    <row r="14" spans="1:20" s="70" customFormat="1" ht="38.25" x14ac:dyDescent="0.2">
      <c r="A14" s="70">
        <f>VLOOKUP(E14,'MCP and METP Template'!E:F,2,0)</f>
        <v>10</v>
      </c>
      <c r="B14" s="85">
        <v>10</v>
      </c>
      <c r="D14" s="70" t="s">
        <v>495</v>
      </c>
      <c r="E14" s="70" t="s">
        <v>496</v>
      </c>
      <c r="F14" s="70" t="s">
        <v>70</v>
      </c>
      <c r="G14" s="70" t="s">
        <v>70</v>
      </c>
      <c r="H14" s="70" t="str">
        <f t="shared" si="0"/>
        <v>0100FormFiledWithOregon</v>
      </c>
      <c r="I14" s="70" t="s">
        <v>496</v>
      </c>
      <c r="J14" s="118" t="s">
        <v>1108</v>
      </c>
      <c r="K14" s="166" t="s">
        <v>1109</v>
      </c>
      <c r="L14" s="157" t="s">
        <v>1110</v>
      </c>
      <c r="M14" s="160"/>
      <c r="N14" s="118" t="s">
        <v>1111</v>
      </c>
      <c r="O14" s="111">
        <v>1</v>
      </c>
      <c r="P14" s="111" t="s">
        <v>69</v>
      </c>
      <c r="Q14" s="111">
        <v>1</v>
      </c>
      <c r="R14" s="111" t="s">
        <v>80</v>
      </c>
      <c r="S14" s="70" t="s">
        <v>102</v>
      </c>
      <c r="T14" s="118" t="s">
        <v>1112</v>
      </c>
    </row>
    <row r="15" spans="1:20" s="70" customFormat="1" ht="38.25" x14ac:dyDescent="0.2">
      <c r="A15" s="70">
        <f>VLOOKUP(E15,'MCP and METP Template'!E:F,2,0)</f>
        <v>11</v>
      </c>
      <c r="B15" s="85">
        <v>11</v>
      </c>
      <c r="D15" s="70" t="s">
        <v>497</v>
      </c>
      <c r="E15" s="70" t="s">
        <v>498</v>
      </c>
      <c r="F15" s="70" t="s">
        <v>70</v>
      </c>
      <c r="G15" s="70" t="s">
        <v>70</v>
      </c>
      <c r="H15" s="70" t="str">
        <f t="shared" si="0"/>
        <v>0110MCResidency</v>
      </c>
      <c r="I15" s="70" t="s">
        <v>498</v>
      </c>
      <c r="J15" s="118" t="s">
        <v>1113</v>
      </c>
      <c r="K15" s="166" t="s">
        <v>342</v>
      </c>
      <c r="L15" s="157" t="s">
        <v>1114</v>
      </c>
      <c r="M15" s="160"/>
      <c r="N15" s="118" t="s">
        <v>1076</v>
      </c>
      <c r="O15" s="111">
        <v>1</v>
      </c>
      <c r="P15" s="111" t="s">
        <v>69</v>
      </c>
      <c r="Q15" s="111">
        <v>1</v>
      </c>
      <c r="R15" s="111" t="s">
        <v>80</v>
      </c>
      <c r="S15" s="70" t="s">
        <v>102</v>
      </c>
      <c r="T15" s="118" t="s">
        <v>1115</v>
      </c>
    </row>
    <row r="16" spans="1:20" s="70" customFormat="1" ht="12.75" x14ac:dyDescent="0.2">
      <c r="A16" s="70">
        <f>VLOOKUP(E16,'MCP and METP Template'!E:F,2,0)</f>
        <v>12</v>
      </c>
      <c r="B16" s="85">
        <v>12</v>
      </c>
      <c r="D16" s="70" t="s">
        <v>499</v>
      </c>
      <c r="E16" s="70" t="s">
        <v>500</v>
      </c>
      <c r="F16" s="70" t="s">
        <v>70</v>
      </c>
      <c r="G16" s="70" t="s">
        <v>70</v>
      </c>
      <c r="H16" s="70" t="str">
        <f t="shared" si="0"/>
        <v>0120TaxpayerDeceased</v>
      </c>
      <c r="I16" s="70" t="s">
        <v>500</v>
      </c>
      <c r="J16" s="70" t="s">
        <v>501</v>
      </c>
      <c r="K16" s="161" t="s">
        <v>991</v>
      </c>
      <c r="L16" s="158"/>
      <c r="M16" s="160"/>
      <c r="O16" s="111">
        <v>0</v>
      </c>
      <c r="P16" s="111" t="s">
        <v>69</v>
      </c>
      <c r="Q16" s="111">
        <v>1</v>
      </c>
      <c r="R16" s="111" t="s">
        <v>80</v>
      </c>
      <c r="S16" s="70" t="s">
        <v>102</v>
      </c>
      <c r="T16" s="70" t="s">
        <v>502</v>
      </c>
    </row>
    <row r="17" spans="1:20" s="70" customFormat="1" ht="12.75" x14ac:dyDescent="0.2">
      <c r="A17" s="70">
        <f>VLOOKUP(E17,'MCP and METP Template'!E:F,2,0)</f>
        <v>13</v>
      </c>
      <c r="B17" s="85">
        <v>13</v>
      </c>
      <c r="D17" s="70" t="s">
        <v>503</v>
      </c>
      <c r="E17" s="70" t="s">
        <v>504</v>
      </c>
      <c r="F17" s="70" t="s">
        <v>70</v>
      </c>
      <c r="G17" s="70" t="s">
        <v>70</v>
      </c>
      <c r="H17" s="70" t="str">
        <f t="shared" si="0"/>
        <v>0130TaxpayerLastName</v>
      </c>
      <c r="I17" s="70" t="s">
        <v>504</v>
      </c>
      <c r="J17" s="70" t="s">
        <v>505</v>
      </c>
      <c r="K17" s="161" t="s">
        <v>992</v>
      </c>
      <c r="L17" s="158"/>
      <c r="M17" s="160"/>
      <c r="O17" s="111"/>
      <c r="P17" s="111" t="s">
        <v>70</v>
      </c>
      <c r="Q17" s="111">
        <v>50</v>
      </c>
      <c r="R17" s="111" t="s">
        <v>72</v>
      </c>
    </row>
    <row r="18" spans="1:20" s="70" customFormat="1" ht="12.75" x14ac:dyDescent="0.2">
      <c r="A18" s="70">
        <f>VLOOKUP(E18,'MCP and METP Template'!E:F,2,0)</f>
        <v>14</v>
      </c>
      <c r="B18" s="85">
        <v>14</v>
      </c>
      <c r="D18" s="70" t="s">
        <v>506</v>
      </c>
      <c r="E18" s="70" t="s">
        <v>507</v>
      </c>
      <c r="F18" s="70" t="s">
        <v>70</v>
      </c>
      <c r="G18" s="70" t="s">
        <v>70</v>
      </c>
      <c r="H18" s="70" t="str">
        <f t="shared" si="0"/>
        <v>0140TaxpayerFirstName</v>
      </c>
      <c r="I18" s="70" t="s">
        <v>507</v>
      </c>
      <c r="J18" s="70" t="s">
        <v>508</v>
      </c>
      <c r="K18" s="161" t="s">
        <v>993</v>
      </c>
      <c r="L18" s="158"/>
      <c r="M18" s="160"/>
      <c r="O18" s="111"/>
      <c r="P18" s="111" t="s">
        <v>70</v>
      </c>
      <c r="Q18" s="111">
        <v>50</v>
      </c>
      <c r="R18" s="111" t="s">
        <v>72</v>
      </c>
    </row>
    <row r="19" spans="1:20" s="70" customFormat="1" ht="12.75" x14ac:dyDescent="0.2">
      <c r="A19" s="70">
        <f>VLOOKUP(E19,'MCP and METP Template'!E:F,2,0)</f>
        <v>15</v>
      </c>
      <c r="B19" s="85">
        <v>15</v>
      </c>
      <c r="D19" s="70" t="s">
        <v>509</v>
      </c>
      <c r="E19" s="70" t="s">
        <v>510</v>
      </c>
      <c r="F19" s="70" t="s">
        <v>70</v>
      </c>
      <c r="G19" s="70" t="s">
        <v>70</v>
      </c>
      <c r="H19" s="70" t="str">
        <f t="shared" si="0"/>
        <v>0150TaxpayerSSN</v>
      </c>
      <c r="I19" s="70" t="s">
        <v>510</v>
      </c>
      <c r="J19" s="70" t="s">
        <v>511</v>
      </c>
      <c r="K19" s="161" t="s">
        <v>994</v>
      </c>
      <c r="L19" s="158"/>
      <c r="M19" s="160"/>
      <c r="O19" s="111"/>
      <c r="P19" s="111" t="s">
        <v>70</v>
      </c>
      <c r="Q19" s="111">
        <v>11</v>
      </c>
      <c r="R19" s="111" t="s">
        <v>72</v>
      </c>
      <c r="S19" s="70" t="s">
        <v>512</v>
      </c>
    </row>
    <row r="20" spans="1:20" s="70" customFormat="1" ht="12.75" x14ac:dyDescent="0.2">
      <c r="A20" s="70">
        <f>VLOOKUP(E20,'MCP and METP Template'!E:F,2,0)</f>
        <v>16</v>
      </c>
      <c r="B20" s="85">
        <v>16</v>
      </c>
      <c r="D20" s="70" t="s">
        <v>513</v>
      </c>
      <c r="E20" s="70" t="s">
        <v>514</v>
      </c>
      <c r="F20" s="70" t="s">
        <v>70</v>
      </c>
      <c r="G20" s="70" t="s">
        <v>70</v>
      </c>
      <c r="H20" s="70" t="str">
        <f t="shared" si="0"/>
        <v>0160SpouseDeceased</v>
      </c>
      <c r="I20" s="70" t="s">
        <v>514</v>
      </c>
      <c r="J20" s="70" t="s">
        <v>513</v>
      </c>
      <c r="K20" s="161" t="s">
        <v>995</v>
      </c>
      <c r="L20" s="158"/>
      <c r="M20" s="160"/>
      <c r="O20" s="111">
        <v>0</v>
      </c>
      <c r="P20" s="111" t="s">
        <v>69</v>
      </c>
      <c r="Q20" s="111">
        <v>1</v>
      </c>
      <c r="R20" s="111" t="s">
        <v>80</v>
      </c>
      <c r="S20" s="70" t="s">
        <v>102</v>
      </c>
      <c r="T20" s="70" t="s">
        <v>502</v>
      </c>
    </row>
    <row r="21" spans="1:20" s="70" customFormat="1" ht="12.75" x14ac:dyDescent="0.2">
      <c r="A21" s="70">
        <f>VLOOKUP(E21,'MCP and METP Template'!E:F,2,0)</f>
        <v>17</v>
      </c>
      <c r="B21" s="85">
        <v>17</v>
      </c>
      <c r="D21" s="70" t="s">
        <v>515</v>
      </c>
      <c r="E21" s="70" t="s">
        <v>516</v>
      </c>
      <c r="F21" s="70" t="s">
        <v>70</v>
      </c>
      <c r="G21" s="70" t="s">
        <v>70</v>
      </c>
      <c r="H21" s="70" t="str">
        <f t="shared" si="0"/>
        <v>0170SpouseLastName</v>
      </c>
      <c r="I21" s="70" t="s">
        <v>516</v>
      </c>
      <c r="J21" s="70" t="s">
        <v>515</v>
      </c>
      <c r="K21" s="161" t="s">
        <v>516</v>
      </c>
      <c r="L21" s="158"/>
      <c r="M21" s="160"/>
      <c r="O21" s="111"/>
      <c r="P21" s="111" t="s">
        <v>70</v>
      </c>
      <c r="Q21" s="111">
        <v>50</v>
      </c>
      <c r="R21" s="111" t="s">
        <v>72</v>
      </c>
    </row>
    <row r="22" spans="1:20" s="70" customFormat="1" ht="12.75" x14ac:dyDescent="0.2">
      <c r="A22" s="70">
        <f>VLOOKUP(E22,'MCP and METP Template'!E:F,2,0)</f>
        <v>18</v>
      </c>
      <c r="B22" s="85">
        <v>18</v>
      </c>
      <c r="D22" s="70" t="s">
        <v>517</v>
      </c>
      <c r="E22" s="70" t="s">
        <v>518</v>
      </c>
      <c r="F22" s="70" t="s">
        <v>70</v>
      </c>
      <c r="G22" s="70" t="s">
        <v>70</v>
      </c>
      <c r="H22" s="70" t="str">
        <f t="shared" si="0"/>
        <v>0180SpouseFirstName</v>
      </c>
      <c r="I22" s="70" t="s">
        <v>518</v>
      </c>
      <c r="J22" s="70" t="s">
        <v>519</v>
      </c>
      <c r="K22" s="161" t="s">
        <v>518</v>
      </c>
      <c r="L22" s="158"/>
      <c r="M22" s="160"/>
      <c r="O22" s="111"/>
      <c r="P22" s="111" t="s">
        <v>70</v>
      </c>
      <c r="Q22" s="111">
        <v>50</v>
      </c>
      <c r="R22" s="111" t="s">
        <v>72</v>
      </c>
    </row>
    <row r="23" spans="1:20" s="70" customFormat="1" ht="12.75" x14ac:dyDescent="0.2">
      <c r="A23" s="70">
        <f>VLOOKUP(E23,'MCP and METP Template'!E:F,2,0)</f>
        <v>19</v>
      </c>
      <c r="B23" s="85">
        <v>19</v>
      </c>
      <c r="D23" s="70" t="s">
        <v>520</v>
      </c>
      <c r="E23" s="70" t="s">
        <v>521</v>
      </c>
      <c r="F23" s="70" t="s">
        <v>70</v>
      </c>
      <c r="G23" s="70" t="s">
        <v>70</v>
      </c>
      <c r="H23" s="70" t="str">
        <f t="shared" si="0"/>
        <v>0190SpouseSSN</v>
      </c>
      <c r="I23" s="70" t="s">
        <v>521</v>
      </c>
      <c r="J23" s="70" t="s">
        <v>520</v>
      </c>
      <c r="K23" s="161" t="s">
        <v>996</v>
      </c>
      <c r="L23" s="158"/>
      <c r="M23" s="160"/>
      <c r="O23" s="111"/>
      <c r="P23" s="111" t="s">
        <v>70</v>
      </c>
      <c r="Q23" s="111">
        <v>11</v>
      </c>
      <c r="R23" s="111" t="s">
        <v>72</v>
      </c>
      <c r="S23" s="70" t="s">
        <v>512</v>
      </c>
    </row>
    <row r="24" spans="1:20" s="70" customFormat="1" ht="12.75" x14ac:dyDescent="0.2">
      <c r="A24" s="70">
        <f>VLOOKUP(E24,'MCP and METP Template'!E:F,2,0)</f>
        <v>20</v>
      </c>
      <c r="B24" s="85">
        <v>20</v>
      </c>
      <c r="D24" s="70" t="s">
        <v>522</v>
      </c>
      <c r="E24" s="70" t="s">
        <v>523</v>
      </c>
      <c r="F24" s="70" t="s">
        <v>70</v>
      </c>
      <c r="G24" s="70" t="s">
        <v>70</v>
      </c>
      <c r="H24" s="70" t="str">
        <f t="shared" si="0"/>
        <v>0200ResidenceChanged</v>
      </c>
      <c r="I24" s="70" t="s">
        <v>523</v>
      </c>
      <c r="J24" s="70" t="s">
        <v>524</v>
      </c>
      <c r="K24" s="161" t="s">
        <v>997</v>
      </c>
      <c r="L24" s="158" t="s">
        <v>998</v>
      </c>
      <c r="M24" s="160"/>
      <c r="O24" s="111">
        <v>0</v>
      </c>
      <c r="P24" s="111" t="s">
        <v>69</v>
      </c>
      <c r="Q24" s="111">
        <v>1</v>
      </c>
      <c r="R24" s="111" t="s">
        <v>80</v>
      </c>
      <c r="S24" s="70" t="s">
        <v>102</v>
      </c>
      <c r="T24" s="70" t="s">
        <v>103</v>
      </c>
    </row>
    <row r="25" spans="1:20" s="70" customFormat="1" ht="12.75" x14ac:dyDescent="0.2">
      <c r="A25" s="70">
        <f>VLOOKUP(E25,'MCP and METP Template'!E:F,2,0)</f>
        <v>21</v>
      </c>
      <c r="B25" s="85">
        <v>21</v>
      </c>
      <c r="D25" s="70" t="s">
        <v>525</v>
      </c>
      <c r="E25" s="70" t="s">
        <v>525</v>
      </c>
      <c r="F25" s="70" t="s">
        <v>70</v>
      </c>
      <c r="G25" s="70" t="s">
        <v>70</v>
      </c>
      <c r="H25" s="70" t="str">
        <f t="shared" si="0"/>
        <v>0210ResidenceAddress</v>
      </c>
      <c r="I25" s="70" t="s">
        <v>525</v>
      </c>
      <c r="J25" s="70" t="s">
        <v>526</v>
      </c>
      <c r="K25" s="161" t="s">
        <v>342</v>
      </c>
      <c r="L25" s="158"/>
      <c r="M25" s="160"/>
      <c r="O25" s="111"/>
      <c r="P25" s="111" t="s">
        <v>70</v>
      </c>
      <c r="Q25" s="111">
        <v>50</v>
      </c>
      <c r="R25" s="111" t="s">
        <v>72</v>
      </c>
    </row>
    <row r="26" spans="1:20" s="70" customFormat="1" ht="12.75" x14ac:dyDescent="0.2">
      <c r="A26" s="70">
        <f>VLOOKUP(E26,'MCP and METP Template'!E:F,2,0)</f>
        <v>22</v>
      </c>
      <c r="B26" s="85">
        <v>22</v>
      </c>
      <c r="D26" s="70" t="s">
        <v>527</v>
      </c>
      <c r="E26" s="70" t="s">
        <v>528</v>
      </c>
      <c r="F26" s="70" t="s">
        <v>70</v>
      </c>
      <c r="G26" s="70" t="s">
        <v>70</v>
      </c>
      <c r="H26" s="70" t="str">
        <f t="shared" si="0"/>
        <v>0220ResidenceCity</v>
      </c>
      <c r="I26" s="70" t="s">
        <v>528</v>
      </c>
      <c r="J26" s="70" t="s">
        <v>529</v>
      </c>
      <c r="K26" s="161" t="s">
        <v>342</v>
      </c>
      <c r="L26" s="158"/>
      <c r="M26" s="160"/>
      <c r="O26" s="111"/>
      <c r="P26" s="111" t="s">
        <v>70</v>
      </c>
      <c r="Q26" s="111">
        <v>30</v>
      </c>
      <c r="R26" s="111" t="s">
        <v>72</v>
      </c>
    </row>
    <row r="27" spans="1:20" s="70" customFormat="1" ht="12.75" x14ac:dyDescent="0.2">
      <c r="A27" s="70">
        <f>VLOOKUP(E27,'MCP and METP Template'!E:F,2,0)</f>
        <v>23</v>
      </c>
      <c r="B27" s="85">
        <v>23</v>
      </c>
      <c r="D27" s="70" t="s">
        <v>530</v>
      </c>
      <c r="E27" s="70" t="s">
        <v>531</v>
      </c>
      <c r="F27" s="70" t="s">
        <v>70</v>
      </c>
      <c r="G27" s="70" t="s">
        <v>70</v>
      </c>
      <c r="H27" s="70" t="str">
        <f t="shared" si="0"/>
        <v>0230ResidenceState</v>
      </c>
      <c r="I27" s="70" t="s">
        <v>531</v>
      </c>
      <c r="J27" s="70" t="s">
        <v>532</v>
      </c>
      <c r="K27" s="161" t="s">
        <v>342</v>
      </c>
      <c r="L27" s="158"/>
      <c r="M27" s="160"/>
      <c r="O27" s="111"/>
      <c r="P27" s="111" t="s">
        <v>70</v>
      </c>
      <c r="Q27" s="111">
        <v>10</v>
      </c>
      <c r="R27" s="111" t="s">
        <v>72</v>
      </c>
      <c r="T27" s="70" t="s">
        <v>114</v>
      </c>
    </row>
    <row r="28" spans="1:20" s="70" customFormat="1" ht="12.75" x14ac:dyDescent="0.2">
      <c r="A28" s="70">
        <f>VLOOKUP(E28,'MCP and METP Template'!E:F,2,0)</f>
        <v>24</v>
      </c>
      <c r="B28" s="85">
        <v>24</v>
      </c>
      <c r="D28" s="70" t="s">
        <v>533</v>
      </c>
      <c r="E28" s="70" t="s">
        <v>534</v>
      </c>
      <c r="F28" s="70" t="s">
        <v>70</v>
      </c>
      <c r="G28" s="70" t="s">
        <v>70</v>
      </c>
      <c r="H28" s="70" t="str">
        <f t="shared" si="0"/>
        <v>0240ResidenceZIP</v>
      </c>
      <c r="I28" s="70" t="s">
        <v>534</v>
      </c>
      <c r="J28" s="70" t="s">
        <v>535</v>
      </c>
      <c r="K28" s="161" t="s">
        <v>342</v>
      </c>
      <c r="L28" s="158"/>
      <c r="M28" s="160"/>
      <c r="O28" s="111"/>
      <c r="P28" s="111" t="s">
        <v>70</v>
      </c>
      <c r="Q28" s="111">
        <v>15</v>
      </c>
      <c r="R28" s="111" t="s">
        <v>72</v>
      </c>
      <c r="S28" s="70" t="s">
        <v>117</v>
      </c>
    </row>
    <row r="29" spans="1:20" s="70" customFormat="1" ht="12.75" x14ac:dyDescent="0.2">
      <c r="A29" s="70">
        <f>VLOOKUP(E29,'MCP and METP Template'!E:F,2,0)</f>
        <v>25</v>
      </c>
      <c r="B29" s="85">
        <v>25</v>
      </c>
      <c r="D29" s="70" t="s">
        <v>536</v>
      </c>
      <c r="E29" s="70" t="s">
        <v>347</v>
      </c>
      <c r="F29" s="70" t="s">
        <v>70</v>
      </c>
      <c r="G29" s="70" t="s">
        <v>70</v>
      </c>
      <c r="H29" s="70" t="str">
        <f t="shared" si="0"/>
        <v>0250MailingChange</v>
      </c>
      <c r="I29" s="70" t="s">
        <v>347</v>
      </c>
      <c r="K29" s="161" t="s">
        <v>347</v>
      </c>
      <c r="L29" s="158" t="s">
        <v>348</v>
      </c>
      <c r="M29" s="160"/>
      <c r="O29" s="111">
        <v>0</v>
      </c>
      <c r="P29" s="111" t="s">
        <v>69</v>
      </c>
      <c r="Q29" s="111">
        <v>1</v>
      </c>
      <c r="R29" s="111" t="s">
        <v>80</v>
      </c>
      <c r="S29" s="70" t="s">
        <v>102</v>
      </c>
      <c r="T29" s="70" t="s">
        <v>103</v>
      </c>
    </row>
    <row r="30" spans="1:20" s="70" customFormat="1" ht="12.75" x14ac:dyDescent="0.2">
      <c r="A30" s="70">
        <f>VLOOKUP(E30,'MCP and METP Template'!E:F,2,0)</f>
        <v>26</v>
      </c>
      <c r="B30" s="85">
        <v>26</v>
      </c>
      <c r="D30" s="70" t="s">
        <v>108</v>
      </c>
      <c r="E30" s="70" t="s">
        <v>537</v>
      </c>
      <c r="F30" s="70" t="s">
        <v>70</v>
      </c>
      <c r="G30" s="70" t="s">
        <v>70</v>
      </c>
      <c r="H30" s="70" t="str">
        <f t="shared" si="0"/>
        <v>0260MailingAddress</v>
      </c>
      <c r="I30" s="70" t="s">
        <v>537</v>
      </c>
      <c r="J30" s="70" t="s">
        <v>538</v>
      </c>
      <c r="K30" s="161" t="s">
        <v>342</v>
      </c>
      <c r="L30" s="158"/>
      <c r="M30" s="160"/>
      <c r="O30" s="111"/>
      <c r="P30" s="111" t="s">
        <v>70</v>
      </c>
      <c r="Q30" s="111">
        <v>50</v>
      </c>
      <c r="R30" s="111" t="s">
        <v>72</v>
      </c>
    </row>
    <row r="31" spans="1:20" s="70" customFormat="1" ht="12.75" x14ac:dyDescent="0.2">
      <c r="A31" s="70">
        <f>VLOOKUP(E31,'MCP and METP Template'!E:F,2,0)</f>
        <v>27</v>
      </c>
      <c r="B31" s="85">
        <v>27</v>
      </c>
      <c r="D31" s="70" t="s">
        <v>539</v>
      </c>
      <c r="E31" s="70" t="s">
        <v>540</v>
      </c>
      <c r="F31" s="70" t="s">
        <v>70</v>
      </c>
      <c r="G31" s="70" t="s">
        <v>70</v>
      </c>
      <c r="H31" s="70" t="str">
        <f t="shared" si="0"/>
        <v>0270MailingCity</v>
      </c>
      <c r="I31" s="70" t="s">
        <v>540</v>
      </c>
      <c r="J31" s="70" t="s">
        <v>539</v>
      </c>
      <c r="K31" s="161" t="s">
        <v>342</v>
      </c>
      <c r="L31" s="158"/>
      <c r="M31" s="160"/>
      <c r="O31" s="111"/>
      <c r="P31" s="111" t="s">
        <v>70</v>
      </c>
      <c r="Q31" s="111">
        <v>30</v>
      </c>
      <c r="R31" s="111" t="s">
        <v>72</v>
      </c>
    </row>
    <row r="32" spans="1:20" s="70" customFormat="1" ht="12.75" x14ac:dyDescent="0.2">
      <c r="A32" s="70">
        <f>VLOOKUP(E32,'MCP and METP Template'!E:F,2,0)</f>
        <v>28</v>
      </c>
      <c r="B32" s="85">
        <v>28</v>
      </c>
      <c r="D32" s="70" t="s">
        <v>541</v>
      </c>
      <c r="E32" s="70" t="s">
        <v>542</v>
      </c>
      <c r="F32" s="70" t="s">
        <v>70</v>
      </c>
      <c r="G32" s="70" t="s">
        <v>70</v>
      </c>
      <c r="H32" s="70" t="str">
        <f t="shared" si="0"/>
        <v>0280MailingState</v>
      </c>
      <c r="I32" s="70" t="s">
        <v>542</v>
      </c>
      <c r="J32" s="70" t="s">
        <v>541</v>
      </c>
      <c r="K32" s="161" t="s">
        <v>342</v>
      </c>
      <c r="L32" s="158"/>
      <c r="M32" s="160"/>
      <c r="O32" s="111"/>
      <c r="P32" s="111" t="s">
        <v>70</v>
      </c>
      <c r="Q32" s="111">
        <v>10</v>
      </c>
      <c r="R32" s="111" t="s">
        <v>72</v>
      </c>
      <c r="T32" s="70" t="s">
        <v>114</v>
      </c>
    </row>
    <row r="33" spans="1:21" s="70" customFormat="1" ht="12.75" x14ac:dyDescent="0.2">
      <c r="A33" s="70">
        <f>VLOOKUP(E33,'MCP and METP Template'!E:F,2,0)</f>
        <v>29</v>
      </c>
      <c r="B33" s="85">
        <v>29</v>
      </c>
      <c r="D33" s="70" t="s">
        <v>543</v>
      </c>
      <c r="E33" s="70" t="s">
        <v>544</v>
      </c>
      <c r="F33" s="70" t="s">
        <v>70</v>
      </c>
      <c r="G33" s="70" t="s">
        <v>70</v>
      </c>
      <c r="H33" s="70" t="str">
        <f t="shared" si="0"/>
        <v>0290MailingZIP</v>
      </c>
      <c r="I33" s="70" t="s">
        <v>544</v>
      </c>
      <c r="J33" s="70" t="s">
        <v>545</v>
      </c>
      <c r="K33" s="161" t="s">
        <v>342</v>
      </c>
      <c r="L33" s="158"/>
      <c r="M33" s="160"/>
      <c r="O33" s="111"/>
      <c r="P33" s="111" t="s">
        <v>70</v>
      </c>
      <c r="Q33" s="111">
        <v>15</v>
      </c>
      <c r="R33" s="111" t="s">
        <v>72</v>
      </c>
      <c r="S33" s="70" t="s">
        <v>117</v>
      </c>
    </row>
    <row r="34" spans="1:21" s="70" customFormat="1" ht="12.75" x14ac:dyDescent="0.2">
      <c r="A34" s="70">
        <f>VLOOKUP(E34,'MCP and METP Template'!E:F,2,0)</f>
        <v>30</v>
      </c>
      <c r="B34" s="85">
        <v>30</v>
      </c>
      <c r="D34" s="70" t="s">
        <v>126</v>
      </c>
      <c r="E34" s="70" t="s">
        <v>127</v>
      </c>
      <c r="F34" s="70" t="s">
        <v>70</v>
      </c>
      <c r="G34" s="70" t="s">
        <v>70</v>
      </c>
      <c r="H34" s="70" t="str">
        <f t="shared" si="0"/>
        <v>0300InitialReturn</v>
      </c>
      <c r="I34" s="70" t="s">
        <v>127</v>
      </c>
      <c r="J34" s="70" t="s">
        <v>127</v>
      </c>
      <c r="K34" s="159" t="s">
        <v>127</v>
      </c>
      <c r="L34" s="155" t="s">
        <v>127</v>
      </c>
      <c r="M34" s="160"/>
      <c r="O34" s="111">
        <v>0</v>
      </c>
      <c r="P34" s="111" t="s">
        <v>69</v>
      </c>
      <c r="Q34" s="111">
        <v>1</v>
      </c>
      <c r="R34" s="111" t="s">
        <v>80</v>
      </c>
      <c r="S34" s="70" t="s">
        <v>102</v>
      </c>
      <c r="T34" s="70" t="s">
        <v>103</v>
      </c>
    </row>
    <row r="35" spans="1:21" s="70" customFormat="1" ht="12.75" x14ac:dyDescent="0.2">
      <c r="A35" s="70">
        <f>VLOOKUP(E35,'MCP and METP Template'!E:F,2,0)</f>
        <v>31</v>
      </c>
      <c r="B35" s="85">
        <v>31</v>
      </c>
      <c r="D35" s="70" t="s">
        <v>128</v>
      </c>
      <c r="E35" s="70" t="s">
        <v>129</v>
      </c>
      <c r="F35" s="70" t="s">
        <v>70</v>
      </c>
      <c r="G35" s="70" t="s">
        <v>70</v>
      </c>
      <c r="H35" s="70" t="str">
        <f t="shared" si="0"/>
        <v>0310FinalReturn</v>
      </c>
      <c r="I35" s="70" t="s">
        <v>129</v>
      </c>
      <c r="J35" s="70" t="s">
        <v>129</v>
      </c>
      <c r="K35" s="159" t="s">
        <v>129</v>
      </c>
      <c r="L35" s="155" t="s">
        <v>129</v>
      </c>
      <c r="M35" s="160"/>
      <c r="O35" s="111">
        <v>0</v>
      </c>
      <c r="P35" s="111" t="s">
        <v>69</v>
      </c>
      <c r="Q35" s="111">
        <v>1</v>
      </c>
      <c r="R35" s="111" t="s">
        <v>80</v>
      </c>
      <c r="S35" s="70" t="s">
        <v>102</v>
      </c>
      <c r="T35" s="70" t="s">
        <v>103</v>
      </c>
    </row>
    <row r="36" spans="1:21" s="70" customFormat="1" ht="12.75" x14ac:dyDescent="0.2">
      <c r="A36" s="70">
        <f>VLOOKUP(E36,'MCP and METP Template'!E:F,2,0)</f>
        <v>32</v>
      </c>
      <c r="B36" s="85">
        <v>32</v>
      </c>
      <c r="D36" s="70" t="s">
        <v>130</v>
      </c>
      <c r="E36" s="70" t="s">
        <v>356</v>
      </c>
      <c r="F36" s="70" t="s">
        <v>70</v>
      </c>
      <c r="G36" s="70" t="s">
        <v>70</v>
      </c>
      <c r="H36" s="70" t="str">
        <f t="shared" si="0"/>
        <v>0320AmendedReturn</v>
      </c>
      <c r="I36" s="70" t="s">
        <v>356</v>
      </c>
      <c r="J36" s="70" t="s">
        <v>354</v>
      </c>
      <c r="K36" s="161" t="s">
        <v>355</v>
      </c>
      <c r="L36" s="158" t="s">
        <v>356</v>
      </c>
      <c r="M36" s="160"/>
      <c r="O36" s="111">
        <v>0</v>
      </c>
      <c r="P36" s="111" t="s">
        <v>69</v>
      </c>
      <c r="Q36" s="111">
        <v>1</v>
      </c>
      <c r="R36" s="111" t="s">
        <v>80</v>
      </c>
      <c r="S36" s="70" t="s">
        <v>102</v>
      </c>
      <c r="T36" s="70" t="s">
        <v>103</v>
      </c>
    </row>
    <row r="37" spans="1:21" s="70" customFormat="1" ht="12.75" x14ac:dyDescent="0.2">
      <c r="A37" s="70">
        <f>VLOOKUP(E37,'MCP and METP Template'!E:F,2,0)</f>
        <v>33</v>
      </c>
      <c r="B37" s="85">
        <v>33</v>
      </c>
      <c r="D37" s="70" t="s">
        <v>547</v>
      </c>
      <c r="E37" s="70" t="s">
        <v>358</v>
      </c>
      <c r="F37" s="70" t="s">
        <v>70</v>
      </c>
      <c r="G37" s="70" t="s">
        <v>70</v>
      </c>
      <c r="H37" s="70" t="str">
        <f t="shared" si="0"/>
        <v>0330ExtensionFiled</v>
      </c>
      <c r="I37" s="70" t="s">
        <v>358</v>
      </c>
      <c r="J37" s="70" t="s">
        <v>357</v>
      </c>
      <c r="K37" s="159" t="s">
        <v>357</v>
      </c>
      <c r="L37" s="155" t="s">
        <v>358</v>
      </c>
      <c r="M37" s="160"/>
      <c r="N37" s="70" t="s">
        <v>456</v>
      </c>
      <c r="O37" s="111">
        <v>0</v>
      </c>
      <c r="P37" s="111" t="s">
        <v>69</v>
      </c>
      <c r="Q37" s="111">
        <v>1</v>
      </c>
      <c r="R37" s="111" t="s">
        <v>80</v>
      </c>
      <c r="S37" s="70" t="s">
        <v>102</v>
      </c>
      <c r="T37" s="70" t="s">
        <v>103</v>
      </c>
    </row>
    <row r="38" spans="1:21" s="70" customFormat="1" ht="12.75" x14ac:dyDescent="0.2">
      <c r="A38" s="70">
        <f>VLOOKUP(E38,'MCP and METP Template'!E:F,2,0)</f>
        <v>34</v>
      </c>
      <c r="B38" s="85">
        <v>34</v>
      </c>
      <c r="C38" s="70" t="s">
        <v>999</v>
      </c>
      <c r="D38" s="70" t="s">
        <v>548</v>
      </c>
      <c r="E38" s="70" t="s">
        <v>549</v>
      </c>
      <c r="F38" s="70" t="s">
        <v>70</v>
      </c>
      <c r="G38" s="70" t="s">
        <v>70</v>
      </c>
      <c r="H38" s="70" t="str">
        <f t="shared" si="0"/>
        <v>0340ORTaxableIncome</v>
      </c>
      <c r="I38" s="70" t="s">
        <v>550</v>
      </c>
      <c r="J38" s="70" t="s">
        <v>1000</v>
      </c>
      <c r="K38" s="159" t="s">
        <v>1000</v>
      </c>
      <c r="L38" s="155" t="s">
        <v>1116</v>
      </c>
      <c r="M38" s="160" t="s">
        <v>362</v>
      </c>
      <c r="O38" s="111">
        <v>0</v>
      </c>
      <c r="P38" s="111" t="s">
        <v>70</v>
      </c>
      <c r="Q38" s="111">
        <v>12</v>
      </c>
      <c r="R38" s="111" t="s">
        <v>80</v>
      </c>
      <c r="S38" s="70" t="s">
        <v>552</v>
      </c>
      <c r="T38" s="70" t="s">
        <v>136</v>
      </c>
    </row>
    <row r="39" spans="1:21" s="70" customFormat="1" ht="12.75" x14ac:dyDescent="0.2">
      <c r="A39" s="70">
        <f>A38+1</f>
        <v>35</v>
      </c>
      <c r="B39" s="85">
        <v>35</v>
      </c>
      <c r="C39" s="70" t="s">
        <v>553</v>
      </c>
      <c r="D39" s="70" t="s">
        <v>559</v>
      </c>
      <c r="E39" s="70" t="s">
        <v>558</v>
      </c>
      <c r="F39" s="70" t="s">
        <v>70</v>
      </c>
      <c r="G39" s="70" t="s">
        <v>70</v>
      </c>
      <c r="H39" s="70" t="str">
        <f>_xlfn.CONCAT(RIGHT(_xlfn.CONCAT("000",A39),3),0,E39)</f>
        <v>0350PassthroughModification</v>
      </c>
      <c r="I39" s="70" t="s">
        <v>560</v>
      </c>
      <c r="J39" s="70" t="s">
        <v>1004</v>
      </c>
      <c r="K39" s="159" t="s">
        <v>1004</v>
      </c>
      <c r="L39" s="155" t="s">
        <v>1117</v>
      </c>
      <c r="M39" s="160" t="s">
        <v>458</v>
      </c>
      <c r="O39" s="111">
        <v>0</v>
      </c>
      <c r="P39" s="111" t="s">
        <v>70</v>
      </c>
      <c r="Q39" s="111">
        <v>12</v>
      </c>
      <c r="R39" s="111" t="s">
        <v>80</v>
      </c>
      <c r="S39" s="70" t="s">
        <v>552</v>
      </c>
      <c r="T39" s="70" t="s">
        <v>136</v>
      </c>
    </row>
    <row r="40" spans="1:21" s="70" customFormat="1" ht="12.75" x14ac:dyDescent="0.2">
      <c r="A40" s="70">
        <f t="shared" ref="A40:A58" si="1">A39+1</f>
        <v>36</v>
      </c>
      <c r="B40" s="85">
        <v>36</v>
      </c>
      <c r="C40" s="70" t="s">
        <v>1003</v>
      </c>
      <c r="D40" s="70" t="s">
        <v>1118</v>
      </c>
      <c r="E40" s="70" t="s">
        <v>560</v>
      </c>
      <c r="F40" s="70" t="s">
        <v>70</v>
      </c>
      <c r="G40" s="70" t="s">
        <v>70</v>
      </c>
      <c r="H40" s="70" t="str">
        <f t="shared" si="0"/>
        <v>0360AllowableDeductions</v>
      </c>
      <c r="I40" s="70" t="s">
        <v>558</v>
      </c>
      <c r="J40" s="70" t="s">
        <v>1119</v>
      </c>
      <c r="K40" s="159" t="s">
        <v>1119</v>
      </c>
      <c r="L40" s="155" t="s">
        <v>560</v>
      </c>
      <c r="M40" s="160" t="s">
        <v>403</v>
      </c>
      <c r="N40" s="70" t="s">
        <v>1107</v>
      </c>
      <c r="O40" s="111">
        <v>0</v>
      </c>
      <c r="P40" s="111" t="s">
        <v>70</v>
      </c>
      <c r="Q40" s="111">
        <v>12</v>
      </c>
      <c r="R40" s="111" t="s">
        <v>80</v>
      </c>
      <c r="S40" s="70" t="s">
        <v>552</v>
      </c>
      <c r="T40" s="70" t="s">
        <v>136</v>
      </c>
      <c r="U40" s="70" t="s">
        <v>557</v>
      </c>
    </row>
    <row r="41" spans="1:21" s="70" customFormat="1" ht="12.75" x14ac:dyDescent="0.2">
      <c r="A41" s="70">
        <f t="shared" si="1"/>
        <v>37</v>
      </c>
      <c r="B41" s="85">
        <v>37</v>
      </c>
      <c r="C41" s="70" t="s">
        <v>1006</v>
      </c>
      <c r="D41" s="70" t="s">
        <v>562</v>
      </c>
      <c r="E41" s="70" t="s">
        <v>563</v>
      </c>
      <c r="F41" s="70" t="s">
        <v>70</v>
      </c>
      <c r="G41" s="70" t="s">
        <v>70</v>
      </c>
      <c r="H41" s="70" t="str">
        <f t="shared" si="0"/>
        <v>0370Exemption</v>
      </c>
      <c r="I41" s="70" t="s">
        <v>563</v>
      </c>
      <c r="J41" s="70" t="s">
        <v>1007</v>
      </c>
      <c r="K41" s="159" t="s">
        <v>1007</v>
      </c>
      <c r="L41" s="155" t="s">
        <v>1008</v>
      </c>
      <c r="M41" s="160" t="s">
        <v>403</v>
      </c>
      <c r="O41" s="111">
        <v>0</v>
      </c>
      <c r="P41" s="111" t="s">
        <v>70</v>
      </c>
      <c r="Q41" s="111">
        <v>12</v>
      </c>
      <c r="R41" s="111" t="s">
        <v>80</v>
      </c>
      <c r="S41" s="119" t="s">
        <v>565</v>
      </c>
      <c r="T41" s="70" t="s">
        <v>566</v>
      </c>
    </row>
    <row r="42" spans="1:21" s="70" customFormat="1" ht="12.75" x14ac:dyDescent="0.2">
      <c r="A42" s="70">
        <f t="shared" si="1"/>
        <v>38</v>
      </c>
      <c r="B42" s="85">
        <v>38</v>
      </c>
      <c r="C42" s="70" t="s">
        <v>1009</v>
      </c>
      <c r="D42" s="70" t="s">
        <v>567</v>
      </c>
      <c r="E42" s="70" t="s">
        <v>568</v>
      </c>
      <c r="F42" s="70" t="s">
        <v>70</v>
      </c>
      <c r="G42" s="70" t="s">
        <v>70</v>
      </c>
      <c r="H42" s="70" t="str">
        <f t="shared" si="0"/>
        <v>0380SubjectIncome</v>
      </c>
      <c r="I42" s="70" t="s">
        <v>568</v>
      </c>
      <c r="J42" s="70" t="s">
        <v>1010</v>
      </c>
      <c r="K42" s="159" t="s">
        <v>1010</v>
      </c>
      <c r="L42" s="155" t="s">
        <v>550</v>
      </c>
      <c r="M42" s="160" t="s">
        <v>362</v>
      </c>
      <c r="O42" s="111">
        <v>0</v>
      </c>
      <c r="P42" s="111" t="s">
        <v>70</v>
      </c>
      <c r="Q42" s="111">
        <v>12</v>
      </c>
      <c r="R42" s="111" t="s">
        <v>80</v>
      </c>
      <c r="S42" s="70" t="s">
        <v>570</v>
      </c>
      <c r="T42" s="70" t="s">
        <v>571</v>
      </c>
    </row>
    <row r="43" spans="1:21" s="70" customFormat="1" ht="12.75" x14ac:dyDescent="0.2">
      <c r="A43" s="70">
        <f t="shared" si="1"/>
        <v>39</v>
      </c>
      <c r="B43" s="85">
        <v>39</v>
      </c>
      <c r="C43" s="70" t="s">
        <v>1011</v>
      </c>
      <c r="D43" s="70" t="s">
        <v>572</v>
      </c>
      <c r="E43" s="70" t="s">
        <v>573</v>
      </c>
      <c r="F43" s="70" t="s">
        <v>70</v>
      </c>
      <c r="G43" s="70" t="s">
        <v>70</v>
      </c>
      <c r="H43" s="70" t="str">
        <f t="shared" si="0"/>
        <v>0390Tier1TaxableIncome</v>
      </c>
      <c r="I43" s="70" t="s">
        <v>573</v>
      </c>
      <c r="J43" s="70" t="s">
        <v>1012</v>
      </c>
      <c r="K43" s="161" t="s">
        <v>342</v>
      </c>
      <c r="L43" s="155" t="s">
        <v>1013</v>
      </c>
      <c r="M43" s="160" t="s">
        <v>362</v>
      </c>
      <c r="O43" s="111">
        <v>0</v>
      </c>
      <c r="P43" s="111" t="s">
        <v>70</v>
      </c>
      <c r="Q43" s="111">
        <v>12</v>
      </c>
      <c r="R43" s="111" t="s">
        <v>80</v>
      </c>
      <c r="S43" s="70" t="s">
        <v>570</v>
      </c>
      <c r="T43" s="70" t="s">
        <v>571</v>
      </c>
    </row>
    <row r="44" spans="1:21" s="70" customFormat="1" ht="12.75" x14ac:dyDescent="0.2">
      <c r="A44" s="70">
        <f t="shared" si="1"/>
        <v>40</v>
      </c>
      <c r="B44" s="85">
        <v>40</v>
      </c>
      <c r="C44" s="70" t="s">
        <v>1014</v>
      </c>
      <c r="D44" s="70" t="s">
        <v>575</v>
      </c>
      <c r="E44" s="70" t="s">
        <v>576</v>
      </c>
      <c r="F44" s="70" t="s">
        <v>70</v>
      </c>
      <c r="G44" s="70" t="s">
        <v>70</v>
      </c>
      <c r="H44" s="70" t="str">
        <f t="shared" si="0"/>
        <v>0400Tier2TaxableIncome</v>
      </c>
      <c r="I44" s="70" t="s">
        <v>576</v>
      </c>
      <c r="J44" s="70" t="s">
        <v>1015</v>
      </c>
      <c r="K44" s="161" t="s">
        <v>342</v>
      </c>
      <c r="L44" s="155" t="s">
        <v>1016</v>
      </c>
      <c r="M44" s="160" t="s">
        <v>362</v>
      </c>
      <c r="O44" s="111">
        <v>0</v>
      </c>
      <c r="P44" s="111" t="s">
        <v>70</v>
      </c>
      <c r="Q44" s="111">
        <v>12</v>
      </c>
      <c r="R44" s="111" t="s">
        <v>80</v>
      </c>
      <c r="S44" s="70" t="s">
        <v>570</v>
      </c>
      <c r="T44" s="70" t="s">
        <v>571</v>
      </c>
    </row>
    <row r="45" spans="1:21" s="70" customFormat="1" ht="12.75" x14ac:dyDescent="0.2">
      <c r="A45" s="70">
        <f t="shared" si="1"/>
        <v>41</v>
      </c>
      <c r="B45" s="85">
        <v>41</v>
      </c>
      <c r="C45" s="70" t="s">
        <v>1017</v>
      </c>
      <c r="D45" s="70" t="s">
        <v>578</v>
      </c>
      <c r="E45" s="70" t="s">
        <v>579</v>
      </c>
      <c r="F45" s="70" t="s">
        <v>70</v>
      </c>
      <c r="G45" s="70" t="s">
        <v>70</v>
      </c>
      <c r="H45" s="70" t="str">
        <f t="shared" si="0"/>
        <v>0410Tier1Tax</v>
      </c>
      <c r="I45" s="70" t="s">
        <v>579</v>
      </c>
      <c r="J45" s="70" t="s">
        <v>579</v>
      </c>
      <c r="K45" s="161" t="s">
        <v>342</v>
      </c>
      <c r="L45" s="155" t="s">
        <v>1018</v>
      </c>
      <c r="M45" s="160" t="s">
        <v>362</v>
      </c>
      <c r="O45" s="111">
        <v>0</v>
      </c>
      <c r="P45" s="111" t="s">
        <v>70</v>
      </c>
      <c r="Q45" s="111">
        <v>12</v>
      </c>
      <c r="R45" s="111" t="s">
        <v>80</v>
      </c>
      <c r="S45" s="70" t="s">
        <v>570</v>
      </c>
      <c r="T45" s="70" t="s">
        <v>571</v>
      </c>
    </row>
    <row r="46" spans="1:21" s="70" customFormat="1" ht="12.75" x14ac:dyDescent="0.2">
      <c r="A46" s="70">
        <f t="shared" si="1"/>
        <v>42</v>
      </c>
      <c r="B46" s="85">
        <v>42</v>
      </c>
      <c r="C46" s="70" t="s">
        <v>1019</v>
      </c>
      <c r="D46" s="70" t="s">
        <v>581</v>
      </c>
      <c r="E46" s="70" t="s">
        <v>582</v>
      </c>
      <c r="F46" s="70" t="s">
        <v>70</v>
      </c>
      <c r="G46" s="70" t="s">
        <v>70</v>
      </c>
      <c r="H46" s="70" t="str">
        <f t="shared" si="0"/>
        <v>0420Tier2Tax</v>
      </c>
      <c r="I46" s="70" t="s">
        <v>582</v>
      </c>
      <c r="J46" s="70" t="s">
        <v>582</v>
      </c>
      <c r="K46" s="161" t="s">
        <v>342</v>
      </c>
      <c r="L46" s="155" t="s">
        <v>1020</v>
      </c>
      <c r="M46" s="160" t="s">
        <v>362</v>
      </c>
      <c r="O46" s="111">
        <v>0</v>
      </c>
      <c r="P46" s="111" t="s">
        <v>70</v>
      </c>
      <c r="Q46" s="111">
        <v>12</v>
      </c>
      <c r="R46" s="111" t="s">
        <v>80</v>
      </c>
      <c r="S46" s="70" t="s">
        <v>570</v>
      </c>
      <c r="T46" s="70" t="s">
        <v>571</v>
      </c>
    </row>
    <row r="47" spans="1:21" s="70" customFormat="1" ht="12.75" x14ac:dyDescent="0.2">
      <c r="A47" s="70">
        <f t="shared" si="1"/>
        <v>43</v>
      </c>
      <c r="B47" s="85">
        <v>43</v>
      </c>
      <c r="C47" s="70" t="s">
        <v>385</v>
      </c>
      <c r="D47" s="70" t="s">
        <v>584</v>
      </c>
      <c r="E47" s="70" t="s">
        <v>439</v>
      </c>
      <c r="F47" s="70" t="s">
        <v>70</v>
      </c>
      <c r="G47" s="70" t="s">
        <v>70</v>
      </c>
      <c r="H47" s="70" t="str">
        <f t="shared" si="0"/>
        <v>0430TotalTax</v>
      </c>
      <c r="I47" s="70" t="s">
        <v>439</v>
      </c>
      <c r="J47" s="70" t="s">
        <v>1021</v>
      </c>
      <c r="K47" s="159" t="s">
        <v>1021</v>
      </c>
      <c r="L47" s="155" t="s">
        <v>439</v>
      </c>
      <c r="M47" s="160" t="s">
        <v>362</v>
      </c>
      <c r="N47" s="70" t="s">
        <v>1107</v>
      </c>
      <c r="O47" s="111">
        <v>0</v>
      </c>
      <c r="P47" s="111" t="s">
        <v>70</v>
      </c>
      <c r="Q47" s="111">
        <v>12</v>
      </c>
      <c r="R47" s="111" t="s">
        <v>80</v>
      </c>
      <c r="S47" s="70" t="s">
        <v>570</v>
      </c>
      <c r="T47" s="70" t="s">
        <v>571</v>
      </c>
    </row>
    <row r="48" spans="1:21" s="70" customFormat="1" ht="12.75" x14ac:dyDescent="0.2">
      <c r="A48" s="70">
        <f t="shared" si="1"/>
        <v>44</v>
      </c>
      <c r="B48" s="85">
        <v>44</v>
      </c>
      <c r="C48" s="70" t="s">
        <v>1022</v>
      </c>
      <c r="D48" s="70" t="s">
        <v>586</v>
      </c>
      <c r="E48" s="70" t="s">
        <v>587</v>
      </c>
      <c r="F48" s="70" t="s">
        <v>70</v>
      </c>
      <c r="G48" s="70" t="s">
        <v>70</v>
      </c>
      <c r="H48" s="70" t="str">
        <f t="shared" si="0"/>
        <v>0440CreditOtherStateTax</v>
      </c>
      <c r="I48" s="70" t="s">
        <v>587</v>
      </c>
      <c r="J48" s="70" t="s">
        <v>1023</v>
      </c>
      <c r="K48" s="159" t="s">
        <v>1023</v>
      </c>
      <c r="L48" s="155" t="s">
        <v>1024</v>
      </c>
      <c r="M48" s="160" t="s">
        <v>403</v>
      </c>
      <c r="O48" s="111">
        <v>0</v>
      </c>
      <c r="P48" s="111" t="s">
        <v>70</v>
      </c>
      <c r="Q48" s="111">
        <v>12</v>
      </c>
      <c r="R48" s="111" t="s">
        <v>80</v>
      </c>
      <c r="S48" s="119" t="s">
        <v>565</v>
      </c>
      <c r="T48" s="70" t="s">
        <v>589</v>
      </c>
    </row>
    <row r="49" spans="1:20" s="70" customFormat="1" ht="12.75" x14ac:dyDescent="0.2">
      <c r="A49" s="70">
        <f t="shared" si="1"/>
        <v>45</v>
      </c>
      <c r="B49" s="85">
        <v>45</v>
      </c>
      <c r="C49" s="70" t="s">
        <v>1025</v>
      </c>
      <c r="D49" s="70" t="s">
        <v>590</v>
      </c>
      <c r="E49" s="70" t="s">
        <v>590</v>
      </c>
      <c r="F49" s="70" t="s">
        <v>70</v>
      </c>
      <c r="G49" s="70" t="s">
        <v>70</v>
      </c>
      <c r="H49" s="70" t="str">
        <f t="shared" si="0"/>
        <v>0450Withholding</v>
      </c>
      <c r="I49" s="70" t="s">
        <v>590</v>
      </c>
      <c r="J49" s="70" t="s">
        <v>1026</v>
      </c>
      <c r="K49" s="161" t="s">
        <v>1027</v>
      </c>
      <c r="L49" s="155" t="s">
        <v>1028</v>
      </c>
      <c r="M49" s="160" t="s">
        <v>403</v>
      </c>
      <c r="O49" s="111">
        <v>0</v>
      </c>
      <c r="P49" s="111" t="s">
        <v>70</v>
      </c>
      <c r="Q49" s="111">
        <v>12</v>
      </c>
      <c r="R49" s="111" t="s">
        <v>80</v>
      </c>
      <c r="S49" s="119" t="s">
        <v>565</v>
      </c>
      <c r="T49" s="70" t="s">
        <v>589</v>
      </c>
    </row>
    <row r="50" spans="1:20" s="70" customFormat="1" ht="12.75" x14ac:dyDescent="0.2">
      <c r="A50" s="70">
        <f t="shared" si="1"/>
        <v>46</v>
      </c>
      <c r="B50" s="85">
        <v>46</v>
      </c>
      <c r="C50" s="70" t="s">
        <v>1029</v>
      </c>
      <c r="D50" s="70" t="s">
        <v>234</v>
      </c>
      <c r="E50" s="70" t="s">
        <v>234</v>
      </c>
      <c r="F50" s="70" t="s">
        <v>70</v>
      </c>
      <c r="G50" s="70" t="s">
        <v>70</v>
      </c>
      <c r="H50" s="70" t="str">
        <f t="shared" si="0"/>
        <v>0460Prepayments</v>
      </c>
      <c r="I50" s="70" t="s">
        <v>234</v>
      </c>
      <c r="J50" s="70" t="s">
        <v>1030</v>
      </c>
      <c r="K50" s="159" t="s">
        <v>1030</v>
      </c>
      <c r="L50" s="155" t="s">
        <v>234</v>
      </c>
      <c r="M50" s="160" t="s">
        <v>403</v>
      </c>
      <c r="O50" s="111">
        <v>0</v>
      </c>
      <c r="P50" s="111" t="s">
        <v>70</v>
      </c>
      <c r="Q50" s="111">
        <v>12</v>
      </c>
      <c r="R50" s="111" t="s">
        <v>80</v>
      </c>
      <c r="S50" s="119" t="s">
        <v>565</v>
      </c>
      <c r="T50" s="70" t="s">
        <v>589</v>
      </c>
    </row>
    <row r="51" spans="1:20" s="70" customFormat="1" ht="12.75" x14ac:dyDescent="0.2">
      <c r="A51" s="70">
        <f t="shared" si="1"/>
        <v>47</v>
      </c>
      <c r="B51" s="85">
        <v>47</v>
      </c>
      <c r="C51" s="70" t="s">
        <v>1031</v>
      </c>
      <c r="D51" s="70" t="s">
        <v>593</v>
      </c>
      <c r="E51" s="70" t="s">
        <v>594</v>
      </c>
      <c r="F51" s="70" t="s">
        <v>70</v>
      </c>
      <c r="G51" s="70" t="s">
        <v>70</v>
      </c>
      <c r="H51" s="70" t="str">
        <f t="shared" si="0"/>
        <v>0470Penalties</v>
      </c>
      <c r="I51" s="70" t="s">
        <v>594</v>
      </c>
      <c r="J51" s="70" t="s">
        <v>1032</v>
      </c>
      <c r="K51" s="159" t="s">
        <v>1032</v>
      </c>
      <c r="L51" s="155" t="s">
        <v>593</v>
      </c>
      <c r="M51" s="160" t="s">
        <v>362</v>
      </c>
      <c r="O51" s="111">
        <v>0</v>
      </c>
      <c r="P51" s="111" t="s">
        <v>70</v>
      </c>
      <c r="Q51" s="111">
        <v>12</v>
      </c>
      <c r="R51" s="111" t="s">
        <v>80</v>
      </c>
      <c r="S51" s="70" t="s">
        <v>570</v>
      </c>
      <c r="T51" s="70" t="s">
        <v>571</v>
      </c>
    </row>
    <row r="52" spans="1:20" s="70" customFormat="1" ht="12.75" x14ac:dyDescent="0.2">
      <c r="A52" s="70">
        <f t="shared" si="1"/>
        <v>48</v>
      </c>
      <c r="B52" s="85">
        <v>48</v>
      </c>
      <c r="C52" s="70" t="s">
        <v>1033</v>
      </c>
      <c r="D52" s="70" t="s">
        <v>233</v>
      </c>
      <c r="E52" s="70" t="s">
        <v>233</v>
      </c>
      <c r="F52" s="70" t="s">
        <v>70</v>
      </c>
      <c r="G52" s="70" t="s">
        <v>70</v>
      </c>
      <c r="H52" s="70" t="str">
        <f t="shared" si="0"/>
        <v>0480Interest</v>
      </c>
      <c r="I52" s="70" t="s">
        <v>233</v>
      </c>
      <c r="J52" s="70" t="s">
        <v>1034</v>
      </c>
      <c r="K52" s="159" t="s">
        <v>1034</v>
      </c>
      <c r="L52" s="155" t="s">
        <v>233</v>
      </c>
      <c r="M52" s="160" t="s">
        <v>362</v>
      </c>
      <c r="O52" s="111">
        <v>0</v>
      </c>
      <c r="P52" s="111" t="s">
        <v>70</v>
      </c>
      <c r="Q52" s="111">
        <v>12</v>
      </c>
      <c r="R52" s="111" t="s">
        <v>80</v>
      </c>
      <c r="S52" s="70" t="s">
        <v>570</v>
      </c>
      <c r="T52" s="70" t="s">
        <v>571</v>
      </c>
    </row>
    <row r="53" spans="1:20" s="70" customFormat="1" ht="12.75" x14ac:dyDescent="0.2">
      <c r="A53" s="70">
        <f t="shared" si="1"/>
        <v>49</v>
      </c>
      <c r="B53" s="85">
        <v>49</v>
      </c>
      <c r="C53" s="70" t="s">
        <v>1035</v>
      </c>
      <c r="D53" s="70" t="s">
        <v>597</v>
      </c>
      <c r="E53" s="70" t="s">
        <v>597</v>
      </c>
      <c r="F53" s="70" t="s">
        <v>70</v>
      </c>
      <c r="G53" s="70" t="s">
        <v>70</v>
      </c>
      <c r="H53" s="70" t="str">
        <f t="shared" si="0"/>
        <v>0490Balance</v>
      </c>
      <c r="I53" s="70" t="s">
        <v>597</v>
      </c>
      <c r="J53" s="70" t="s">
        <v>1036</v>
      </c>
      <c r="K53" s="159" t="s">
        <v>1036</v>
      </c>
      <c r="L53" s="155" t="s">
        <v>1037</v>
      </c>
      <c r="M53" s="160" t="s">
        <v>468</v>
      </c>
      <c r="O53" s="111">
        <v>0</v>
      </c>
      <c r="P53" s="111" t="s">
        <v>70</v>
      </c>
      <c r="Q53" s="111">
        <v>12</v>
      </c>
      <c r="R53" s="111" t="s">
        <v>80</v>
      </c>
      <c r="S53" s="70" t="s">
        <v>552</v>
      </c>
      <c r="T53" s="70" t="s">
        <v>136</v>
      </c>
    </row>
    <row r="54" spans="1:20" s="70" customFormat="1" ht="12.75" x14ac:dyDescent="0.2">
      <c r="A54" s="70">
        <f t="shared" si="1"/>
        <v>50</v>
      </c>
      <c r="B54" s="85">
        <v>50</v>
      </c>
      <c r="C54" s="70" t="s">
        <v>1038</v>
      </c>
      <c r="D54" s="70" t="s">
        <v>238</v>
      </c>
      <c r="E54" s="70" t="s">
        <v>238</v>
      </c>
      <c r="F54" s="70" t="s">
        <v>70</v>
      </c>
      <c r="G54" s="70" t="s">
        <v>70</v>
      </c>
      <c r="H54" s="70" t="str">
        <f t="shared" si="0"/>
        <v>0500Overpayment</v>
      </c>
      <c r="I54" s="70" t="s">
        <v>238</v>
      </c>
      <c r="J54" s="70" t="s">
        <v>1039</v>
      </c>
      <c r="K54" s="159" t="s">
        <v>1039</v>
      </c>
      <c r="L54" s="155" t="s">
        <v>238</v>
      </c>
      <c r="M54" s="160" t="s">
        <v>403</v>
      </c>
      <c r="O54" s="111">
        <v>0</v>
      </c>
      <c r="P54" s="111" t="s">
        <v>70</v>
      </c>
      <c r="Q54" s="111">
        <v>12</v>
      </c>
      <c r="R54" s="111" t="s">
        <v>80</v>
      </c>
      <c r="S54" s="119" t="s">
        <v>565</v>
      </c>
      <c r="T54" s="70" t="s">
        <v>589</v>
      </c>
    </row>
    <row r="55" spans="1:20" s="70" customFormat="1" ht="12.75" x14ac:dyDescent="0.2">
      <c r="A55" s="70">
        <f t="shared" si="1"/>
        <v>51</v>
      </c>
      <c r="B55" s="85">
        <v>51</v>
      </c>
      <c r="C55" s="70" t="s">
        <v>1040</v>
      </c>
      <c r="D55" s="70" t="s">
        <v>242</v>
      </c>
      <c r="E55" s="70" t="s">
        <v>242</v>
      </c>
      <c r="F55" s="70" t="s">
        <v>70</v>
      </c>
      <c r="G55" s="70" t="s">
        <v>70</v>
      </c>
      <c r="H55" s="70" t="str">
        <f t="shared" si="0"/>
        <v>0510Refund</v>
      </c>
      <c r="I55" s="70" t="s">
        <v>242</v>
      </c>
      <c r="J55" s="70" t="s">
        <v>1041</v>
      </c>
      <c r="K55" s="159" t="s">
        <v>1041</v>
      </c>
      <c r="L55" s="155" t="s">
        <v>450</v>
      </c>
      <c r="M55" s="160" t="s">
        <v>362</v>
      </c>
      <c r="O55" s="111">
        <v>0</v>
      </c>
      <c r="P55" s="111" t="s">
        <v>70</v>
      </c>
      <c r="Q55" s="111">
        <v>12</v>
      </c>
      <c r="R55" s="111" t="s">
        <v>80</v>
      </c>
      <c r="S55" s="70" t="s">
        <v>570</v>
      </c>
      <c r="T55" s="70" t="s">
        <v>571</v>
      </c>
    </row>
    <row r="56" spans="1:20" s="70" customFormat="1" ht="12.75" x14ac:dyDescent="0.2">
      <c r="A56" s="70">
        <f t="shared" si="1"/>
        <v>52</v>
      </c>
      <c r="B56" s="85">
        <v>52</v>
      </c>
      <c r="C56" s="70" t="s">
        <v>1042</v>
      </c>
      <c r="D56" s="70" t="s">
        <v>601</v>
      </c>
      <c r="E56" s="70" t="s">
        <v>602</v>
      </c>
      <c r="F56" s="70" t="s">
        <v>70</v>
      </c>
      <c r="G56" s="70" t="s">
        <v>70</v>
      </c>
      <c r="H56" s="70" t="str">
        <f t="shared" si="0"/>
        <v>0520Credit</v>
      </c>
      <c r="I56" s="70" t="s">
        <v>602</v>
      </c>
      <c r="J56" s="70" t="s">
        <v>1043</v>
      </c>
      <c r="K56" s="159" t="s">
        <v>1043</v>
      </c>
      <c r="L56" s="155" t="s">
        <v>453</v>
      </c>
      <c r="M56" s="160" t="s">
        <v>362</v>
      </c>
      <c r="O56" s="111">
        <v>0</v>
      </c>
      <c r="P56" s="111" t="s">
        <v>70</v>
      </c>
      <c r="Q56" s="111">
        <v>12</v>
      </c>
      <c r="R56" s="111" t="s">
        <v>80</v>
      </c>
      <c r="S56" s="70" t="s">
        <v>570</v>
      </c>
      <c r="T56" s="70" t="s">
        <v>571</v>
      </c>
    </row>
    <row r="57" spans="1:20" s="70" customFormat="1" ht="12.75" x14ac:dyDescent="0.2">
      <c r="A57" s="70">
        <f t="shared" si="1"/>
        <v>53</v>
      </c>
      <c r="B57" s="85">
        <v>53</v>
      </c>
      <c r="C57" s="70" t="s">
        <v>1044</v>
      </c>
      <c r="D57" s="70" t="s">
        <v>243</v>
      </c>
      <c r="E57" s="70" t="s">
        <v>244</v>
      </c>
      <c r="F57" s="70" t="s">
        <v>70</v>
      </c>
      <c r="G57" s="70" t="s">
        <v>70</v>
      </c>
      <c r="H57" s="70" t="str">
        <f t="shared" si="0"/>
        <v>0530AmountDue</v>
      </c>
      <c r="I57" s="70" t="s">
        <v>244</v>
      </c>
      <c r="J57" s="70" t="s">
        <v>455</v>
      </c>
      <c r="K57" s="159" t="s">
        <v>455</v>
      </c>
      <c r="L57" s="155" t="s">
        <v>455</v>
      </c>
      <c r="M57" s="160" t="s">
        <v>362</v>
      </c>
      <c r="O57" s="111">
        <v>0</v>
      </c>
      <c r="P57" s="111" t="s">
        <v>70</v>
      </c>
      <c r="Q57" s="111">
        <v>12</v>
      </c>
      <c r="R57" s="111" t="s">
        <v>80</v>
      </c>
      <c r="S57" s="70" t="s">
        <v>570</v>
      </c>
      <c r="T57" s="70" t="s">
        <v>571</v>
      </c>
    </row>
    <row r="58" spans="1:20" s="70" customFormat="1" ht="12.75" x14ac:dyDescent="0.2">
      <c r="A58" s="70">
        <f t="shared" si="1"/>
        <v>54</v>
      </c>
      <c r="B58" s="85">
        <v>54</v>
      </c>
      <c r="D58" s="70" t="s">
        <v>605</v>
      </c>
      <c r="E58" s="70" t="s">
        <v>606</v>
      </c>
      <c r="F58" s="70" t="s">
        <v>70</v>
      </c>
      <c r="G58" s="70" t="s">
        <v>70</v>
      </c>
      <c r="H58" s="70" t="str">
        <f t="shared" si="0"/>
        <v>0540SchINC1F</v>
      </c>
      <c r="I58" s="70" t="s">
        <v>606</v>
      </c>
      <c r="K58" s="159" t="s">
        <v>1120</v>
      </c>
      <c r="L58" s="155" t="s">
        <v>1121</v>
      </c>
      <c r="M58" s="160"/>
      <c r="O58" s="111">
        <v>0</v>
      </c>
      <c r="P58" s="111" t="s">
        <v>70</v>
      </c>
      <c r="Q58" s="111">
        <v>12</v>
      </c>
      <c r="R58" s="111" t="s">
        <v>80</v>
      </c>
      <c r="S58" s="70" t="s">
        <v>552</v>
      </c>
      <c r="T58" s="70" t="s">
        <v>136</v>
      </c>
    </row>
    <row r="59" spans="1:20" s="70" customFormat="1" ht="12.75" x14ac:dyDescent="0.2">
      <c r="A59" s="70">
        <v>64</v>
      </c>
      <c r="B59" s="85">
        <v>55</v>
      </c>
      <c r="D59" s="70" t="s">
        <v>625</v>
      </c>
      <c r="E59" s="70" t="s">
        <v>626</v>
      </c>
      <c r="F59" s="70" t="s">
        <v>70</v>
      </c>
      <c r="G59" s="70" t="s">
        <v>70</v>
      </c>
      <c r="H59" s="70" t="str">
        <f t="shared" si="0"/>
        <v>0640SchINC6F</v>
      </c>
      <c r="I59" s="70" t="s">
        <v>626</v>
      </c>
      <c r="K59" s="159" t="s">
        <v>1122</v>
      </c>
      <c r="L59" s="155" t="s">
        <v>1123</v>
      </c>
      <c r="M59" s="160"/>
      <c r="O59" s="111">
        <v>0</v>
      </c>
      <c r="P59" s="111" t="s">
        <v>70</v>
      </c>
      <c r="Q59" s="111">
        <v>12</v>
      </c>
      <c r="R59" s="111" t="s">
        <v>80</v>
      </c>
      <c r="S59" s="70" t="s">
        <v>552</v>
      </c>
      <c r="T59" s="70" t="s">
        <v>136</v>
      </c>
    </row>
    <row r="60" spans="1:20" s="70" customFormat="1" ht="12.75" x14ac:dyDescent="0.2">
      <c r="A60" s="70">
        <v>66</v>
      </c>
      <c r="B60" s="85">
        <v>56</v>
      </c>
      <c r="D60" s="70" t="s">
        <v>629</v>
      </c>
      <c r="E60" s="70" t="s">
        <v>630</v>
      </c>
      <c r="F60" s="70" t="s">
        <v>70</v>
      </c>
      <c r="G60" s="70" t="s">
        <v>70</v>
      </c>
      <c r="H60" s="70" t="str">
        <f t="shared" si="0"/>
        <v>0660SchINC7F</v>
      </c>
      <c r="I60" s="70" t="s">
        <v>630</v>
      </c>
      <c r="K60" s="159" t="s">
        <v>1124</v>
      </c>
      <c r="L60" s="155" t="s">
        <v>1125</v>
      </c>
      <c r="M60" s="160"/>
      <c r="O60" s="111">
        <v>0</v>
      </c>
      <c r="P60" s="111" t="s">
        <v>70</v>
      </c>
      <c r="Q60" s="111">
        <v>12</v>
      </c>
      <c r="R60" s="111" t="s">
        <v>80</v>
      </c>
      <c r="S60" s="70" t="s">
        <v>552</v>
      </c>
      <c r="T60" s="70" t="s">
        <v>136</v>
      </c>
    </row>
    <row r="61" spans="1:20" s="70" customFormat="1" ht="12.75" x14ac:dyDescent="0.2">
      <c r="A61" s="70">
        <v>68</v>
      </c>
      <c r="B61" s="85">
        <v>57</v>
      </c>
      <c r="D61" s="70" t="s">
        <v>633</v>
      </c>
      <c r="E61" s="70" t="s">
        <v>634</v>
      </c>
      <c r="F61" s="70" t="s">
        <v>70</v>
      </c>
      <c r="G61" s="70" t="s">
        <v>70</v>
      </c>
      <c r="H61" s="70" t="str">
        <f t="shared" ref="H61:H81" si="2">_xlfn.CONCAT(RIGHT(_xlfn.CONCAT("000",A61),3),0,E61)</f>
        <v>0680SchINC8F</v>
      </c>
      <c r="I61" s="70" t="s">
        <v>634</v>
      </c>
      <c r="K61" s="159" t="s">
        <v>1126</v>
      </c>
      <c r="L61" s="155" t="s">
        <v>1127</v>
      </c>
      <c r="M61" s="160"/>
      <c r="O61" s="111">
        <v>0</v>
      </c>
      <c r="P61" s="111" t="s">
        <v>70</v>
      </c>
      <c r="Q61" s="111">
        <v>12</v>
      </c>
      <c r="R61" s="111" t="s">
        <v>80</v>
      </c>
      <c r="S61" s="70" t="s">
        <v>552</v>
      </c>
      <c r="T61" s="70" t="s">
        <v>136</v>
      </c>
    </row>
    <row r="62" spans="1:20" s="70" customFormat="1" ht="12.75" x14ac:dyDescent="0.2">
      <c r="A62" s="70">
        <v>70</v>
      </c>
      <c r="B62" s="85">
        <v>58</v>
      </c>
      <c r="D62" s="70" t="s">
        <v>637</v>
      </c>
      <c r="E62" s="70" t="s">
        <v>638</v>
      </c>
      <c r="F62" s="70" t="s">
        <v>70</v>
      </c>
      <c r="G62" s="70" t="s">
        <v>70</v>
      </c>
      <c r="H62" s="70" t="str">
        <f t="shared" si="2"/>
        <v>0700SchINC9F</v>
      </c>
      <c r="I62" s="70" t="s">
        <v>638</v>
      </c>
      <c r="K62" s="159" t="s">
        <v>1128</v>
      </c>
      <c r="L62" s="155" t="s">
        <v>1129</v>
      </c>
      <c r="M62" s="160"/>
      <c r="O62" s="111">
        <v>0</v>
      </c>
      <c r="P62" s="111" t="s">
        <v>70</v>
      </c>
      <c r="Q62" s="111">
        <v>12</v>
      </c>
      <c r="R62" s="111" t="s">
        <v>80</v>
      </c>
      <c r="S62" s="70" t="s">
        <v>552</v>
      </c>
      <c r="T62" s="70" t="s">
        <v>136</v>
      </c>
    </row>
    <row r="63" spans="1:20" s="70" customFormat="1" ht="12.75" x14ac:dyDescent="0.2">
      <c r="A63" s="70">
        <v>72</v>
      </c>
      <c r="B63" s="85">
        <v>59</v>
      </c>
      <c r="D63" s="70" t="s">
        <v>641</v>
      </c>
      <c r="E63" s="70" t="s">
        <v>642</v>
      </c>
      <c r="F63" s="70" t="s">
        <v>70</v>
      </c>
      <c r="G63" s="70" t="s">
        <v>70</v>
      </c>
      <c r="H63" s="70" t="str">
        <f t="shared" si="2"/>
        <v>0720SchINC10F</v>
      </c>
      <c r="I63" s="70" t="s">
        <v>642</v>
      </c>
      <c r="K63" s="159" t="s">
        <v>1130</v>
      </c>
      <c r="L63" s="155" t="s">
        <v>1131</v>
      </c>
      <c r="M63" s="160"/>
      <c r="O63" s="111">
        <v>0</v>
      </c>
      <c r="P63" s="111" t="s">
        <v>70</v>
      </c>
      <c r="Q63" s="111">
        <v>12</v>
      </c>
      <c r="R63" s="111" t="s">
        <v>80</v>
      </c>
      <c r="S63" s="70" t="s">
        <v>552</v>
      </c>
      <c r="T63" s="70" t="s">
        <v>136</v>
      </c>
    </row>
    <row r="64" spans="1:20" s="70" customFormat="1" ht="12.75" x14ac:dyDescent="0.2">
      <c r="A64" s="70">
        <v>74</v>
      </c>
      <c r="B64" s="85">
        <v>60</v>
      </c>
      <c r="D64" s="70" t="s">
        <v>645</v>
      </c>
      <c r="E64" s="70" t="s">
        <v>646</v>
      </c>
      <c r="F64" s="70" t="s">
        <v>70</v>
      </c>
      <c r="G64" s="70" t="s">
        <v>70</v>
      </c>
      <c r="H64" s="70" t="str">
        <f t="shared" si="2"/>
        <v>0740SchINC11F</v>
      </c>
      <c r="I64" s="70" t="s">
        <v>646</v>
      </c>
      <c r="K64" s="159" t="s">
        <v>1132</v>
      </c>
      <c r="L64" s="155" t="s">
        <v>1133</v>
      </c>
      <c r="M64" s="160"/>
      <c r="O64" s="111">
        <v>0</v>
      </c>
      <c r="P64" s="111" t="s">
        <v>70</v>
      </c>
      <c r="Q64" s="111">
        <v>12</v>
      </c>
      <c r="R64" s="111" t="s">
        <v>80</v>
      </c>
      <c r="S64" s="70" t="s">
        <v>552</v>
      </c>
      <c r="T64" s="70" t="s">
        <v>136</v>
      </c>
    </row>
    <row r="65" spans="1:20" s="70" customFormat="1" ht="12.75" x14ac:dyDescent="0.2">
      <c r="A65" s="70">
        <v>108</v>
      </c>
      <c r="B65" s="85">
        <v>61</v>
      </c>
      <c r="D65" s="70" t="s">
        <v>713</v>
      </c>
      <c r="E65" s="70" t="s">
        <v>714</v>
      </c>
      <c r="F65" s="70" t="s">
        <v>70</v>
      </c>
      <c r="G65" s="70" t="s">
        <v>70</v>
      </c>
      <c r="H65" s="70" t="str">
        <f t="shared" si="2"/>
        <v>1080SchINC29F</v>
      </c>
      <c r="I65" s="70" t="s">
        <v>714</v>
      </c>
      <c r="K65" s="159" t="s">
        <v>1134</v>
      </c>
      <c r="L65" s="155" t="s">
        <v>1135</v>
      </c>
      <c r="M65" s="160"/>
      <c r="O65" s="111">
        <v>0</v>
      </c>
      <c r="P65" s="111" t="s">
        <v>70</v>
      </c>
      <c r="Q65" s="111">
        <v>12</v>
      </c>
      <c r="R65" s="111" t="s">
        <v>80</v>
      </c>
      <c r="S65" s="70" t="s">
        <v>552</v>
      </c>
      <c r="T65" s="70" t="s">
        <v>136</v>
      </c>
    </row>
    <row r="66" spans="1:20" s="70" customFormat="1" ht="12.75" x14ac:dyDescent="0.2">
      <c r="A66" s="70">
        <f t="shared" ref="A66:A93" si="3">A65+1</f>
        <v>109</v>
      </c>
      <c r="B66" s="85">
        <v>62</v>
      </c>
      <c r="D66" s="70" t="s">
        <v>715</v>
      </c>
      <c r="E66" s="70" t="s">
        <v>716</v>
      </c>
      <c r="F66" s="70" t="s">
        <v>70</v>
      </c>
      <c r="G66" s="70" t="s">
        <v>70</v>
      </c>
      <c r="H66" s="70" t="str">
        <f t="shared" si="2"/>
        <v>1090SchINC29M</v>
      </c>
      <c r="I66" s="70" t="s">
        <v>716</v>
      </c>
      <c r="K66" s="159" t="s">
        <v>1136</v>
      </c>
      <c r="L66" s="155" t="s">
        <v>1137</v>
      </c>
      <c r="M66" s="160"/>
      <c r="O66" s="111">
        <v>0</v>
      </c>
      <c r="P66" s="111" t="s">
        <v>70</v>
      </c>
      <c r="Q66" s="111">
        <v>12</v>
      </c>
      <c r="R66" s="111" t="s">
        <v>80</v>
      </c>
      <c r="S66" s="70" t="s">
        <v>552</v>
      </c>
      <c r="T66" s="70" t="s">
        <v>136</v>
      </c>
    </row>
    <row r="67" spans="1:20" s="70" customFormat="1" ht="12.75" x14ac:dyDescent="0.2">
      <c r="A67" s="70">
        <f t="shared" si="3"/>
        <v>110</v>
      </c>
      <c r="B67" s="85">
        <v>63</v>
      </c>
      <c r="D67" s="70" t="s">
        <v>717</v>
      </c>
      <c r="E67" s="70" t="s">
        <v>718</v>
      </c>
      <c r="F67" s="70" t="s">
        <v>70</v>
      </c>
      <c r="G67" s="70" t="s">
        <v>70</v>
      </c>
      <c r="H67" s="70" t="str">
        <f t="shared" si="2"/>
        <v>1100SchINC30</v>
      </c>
      <c r="I67" s="70" t="s">
        <v>718</v>
      </c>
      <c r="K67" s="159" t="s">
        <v>1138</v>
      </c>
      <c r="L67" s="155" t="s">
        <v>1139</v>
      </c>
      <c r="M67" s="160"/>
      <c r="O67" s="111">
        <v>0</v>
      </c>
      <c r="P67" s="111" t="s">
        <v>70</v>
      </c>
      <c r="Q67" s="111">
        <v>12</v>
      </c>
      <c r="R67" s="111" t="s">
        <v>80</v>
      </c>
      <c r="S67" s="37" t="s">
        <v>1140</v>
      </c>
      <c r="T67" s="37" t="s">
        <v>144</v>
      </c>
    </row>
    <row r="68" spans="1:20" s="70" customFormat="1" ht="12.75" x14ac:dyDescent="0.2">
      <c r="A68" s="70">
        <f t="shared" si="3"/>
        <v>111</v>
      </c>
      <c r="B68" s="85">
        <v>64</v>
      </c>
      <c r="D68" s="70" t="s">
        <v>719</v>
      </c>
      <c r="E68" s="70" t="s">
        <v>720</v>
      </c>
      <c r="F68" s="70" t="s">
        <v>70</v>
      </c>
      <c r="G68" s="70" t="s">
        <v>70</v>
      </c>
      <c r="H68" s="70" t="str">
        <f t="shared" si="2"/>
        <v>1110SchINC31</v>
      </c>
      <c r="I68" s="70" t="s">
        <v>720</v>
      </c>
      <c r="K68" s="159" t="s">
        <v>1141</v>
      </c>
      <c r="L68" s="155" t="s">
        <v>1142</v>
      </c>
      <c r="M68" s="160"/>
      <c r="O68" s="111">
        <v>0</v>
      </c>
      <c r="P68" s="111" t="s">
        <v>70</v>
      </c>
      <c r="Q68" s="111">
        <v>12</v>
      </c>
      <c r="R68" s="111" t="s">
        <v>80</v>
      </c>
      <c r="S68" s="70" t="s">
        <v>552</v>
      </c>
      <c r="T68" s="70" t="s">
        <v>136</v>
      </c>
    </row>
    <row r="69" spans="1:20" s="70" customFormat="1" ht="12.75" x14ac:dyDescent="0.2">
      <c r="A69" s="70">
        <f t="shared" si="3"/>
        <v>112</v>
      </c>
      <c r="B69" s="85">
        <v>65</v>
      </c>
      <c r="D69" s="70" t="s">
        <v>721</v>
      </c>
      <c r="E69" s="70" t="s">
        <v>722</v>
      </c>
      <c r="F69" s="70" t="s">
        <v>70</v>
      </c>
      <c r="G69" s="70" t="s">
        <v>70</v>
      </c>
      <c r="H69" s="70" t="str">
        <f t="shared" si="2"/>
        <v>1120SchINC32</v>
      </c>
      <c r="I69" s="70" t="s">
        <v>722</v>
      </c>
      <c r="K69" s="159" t="s">
        <v>1143</v>
      </c>
      <c r="L69" s="155" t="s">
        <v>1144</v>
      </c>
      <c r="M69" s="160"/>
      <c r="O69" s="111">
        <v>0</v>
      </c>
      <c r="P69" s="111" t="s">
        <v>70</v>
      </c>
      <c r="Q69" s="111">
        <v>12</v>
      </c>
      <c r="R69" s="111" t="s">
        <v>80</v>
      </c>
      <c r="S69" s="70" t="s">
        <v>552</v>
      </c>
      <c r="T69" s="70" t="s">
        <v>136</v>
      </c>
    </row>
    <row r="70" spans="1:20" s="70" customFormat="1" ht="12.75" x14ac:dyDescent="0.2">
      <c r="A70" s="70">
        <f t="shared" si="3"/>
        <v>113</v>
      </c>
      <c r="B70" s="85">
        <v>66</v>
      </c>
      <c r="D70" s="70" t="s">
        <v>723</v>
      </c>
      <c r="E70" s="70" t="s">
        <v>724</v>
      </c>
      <c r="F70" s="70" t="s">
        <v>70</v>
      </c>
      <c r="G70" s="70" t="s">
        <v>70</v>
      </c>
      <c r="H70" s="70" t="str">
        <f t="shared" si="2"/>
        <v>1130SchINC33</v>
      </c>
      <c r="I70" s="70" t="s">
        <v>724</v>
      </c>
      <c r="K70" s="159" t="s">
        <v>1145</v>
      </c>
      <c r="L70" s="155" t="s">
        <v>1146</v>
      </c>
      <c r="M70" s="160"/>
      <c r="O70" s="111">
        <v>0</v>
      </c>
      <c r="P70" s="111" t="s">
        <v>70</v>
      </c>
      <c r="Q70" s="111">
        <v>12</v>
      </c>
      <c r="R70" s="111" t="s">
        <v>80</v>
      </c>
      <c r="S70" s="70" t="s">
        <v>552</v>
      </c>
      <c r="T70" s="70" t="s">
        <v>136</v>
      </c>
    </row>
    <row r="71" spans="1:20" s="70" customFormat="1" ht="12.75" x14ac:dyDescent="0.2">
      <c r="A71" s="70">
        <f t="shared" si="3"/>
        <v>114</v>
      </c>
      <c r="B71" s="85">
        <v>67</v>
      </c>
      <c r="D71" s="70" t="s">
        <v>725</v>
      </c>
      <c r="E71" s="70" t="s">
        <v>726</v>
      </c>
      <c r="F71" s="70" t="s">
        <v>70</v>
      </c>
      <c r="G71" s="70" t="s">
        <v>70</v>
      </c>
      <c r="H71" s="70" t="str">
        <f t="shared" si="2"/>
        <v>1140SchINC34</v>
      </c>
      <c r="I71" s="70" t="s">
        <v>726</v>
      </c>
      <c r="K71" s="159" t="s">
        <v>1147</v>
      </c>
      <c r="L71" s="155" t="s">
        <v>1148</v>
      </c>
      <c r="M71" s="160"/>
      <c r="O71" s="111">
        <v>0</v>
      </c>
      <c r="P71" s="111" t="s">
        <v>70</v>
      </c>
      <c r="Q71" s="111">
        <v>12</v>
      </c>
      <c r="R71" s="111" t="s">
        <v>80</v>
      </c>
      <c r="S71" s="70" t="s">
        <v>552</v>
      </c>
      <c r="T71" s="70" t="s">
        <v>136</v>
      </c>
    </row>
    <row r="72" spans="1:20" s="70" customFormat="1" ht="12.75" x14ac:dyDescent="0.2">
      <c r="A72" s="70">
        <f t="shared" si="3"/>
        <v>115</v>
      </c>
      <c r="B72" s="85">
        <v>68</v>
      </c>
      <c r="D72" s="70" t="s">
        <v>727</v>
      </c>
      <c r="E72" s="70" t="s">
        <v>728</v>
      </c>
      <c r="F72" s="70" t="s">
        <v>70</v>
      </c>
      <c r="G72" s="70" t="s">
        <v>70</v>
      </c>
      <c r="H72" s="70" t="str">
        <f t="shared" si="2"/>
        <v>1150SchINC35</v>
      </c>
      <c r="I72" s="70" t="s">
        <v>728</v>
      </c>
      <c r="K72" s="159" t="s">
        <v>1149</v>
      </c>
      <c r="L72" s="155" t="s">
        <v>1150</v>
      </c>
      <c r="M72" s="160"/>
      <c r="O72" s="111">
        <v>0</v>
      </c>
      <c r="P72" s="111" t="s">
        <v>70</v>
      </c>
      <c r="Q72" s="111">
        <v>12</v>
      </c>
      <c r="R72" s="111" t="s">
        <v>80</v>
      </c>
      <c r="S72" s="70" t="s">
        <v>552</v>
      </c>
      <c r="T72" s="70" t="s">
        <v>136</v>
      </c>
    </row>
    <row r="73" spans="1:20" s="70" customFormat="1" ht="12.75" x14ac:dyDescent="0.2">
      <c r="A73" s="70">
        <f t="shared" si="3"/>
        <v>116</v>
      </c>
      <c r="B73" s="85">
        <v>69</v>
      </c>
      <c r="D73" s="70" t="s">
        <v>729</v>
      </c>
      <c r="E73" s="70" t="s">
        <v>730</v>
      </c>
      <c r="F73" s="70" t="s">
        <v>70</v>
      </c>
      <c r="G73" s="70" t="s">
        <v>70</v>
      </c>
      <c r="H73" s="70" t="str">
        <f t="shared" si="2"/>
        <v>1160SchINC36</v>
      </c>
      <c r="I73" s="70" t="s">
        <v>730</v>
      </c>
      <c r="K73" s="159" t="s">
        <v>1151</v>
      </c>
      <c r="L73" s="155" t="s">
        <v>1152</v>
      </c>
      <c r="M73" s="160"/>
      <c r="O73" s="111">
        <v>0</v>
      </c>
      <c r="P73" s="111" t="s">
        <v>70</v>
      </c>
      <c r="Q73" s="111">
        <v>12</v>
      </c>
      <c r="R73" s="111" t="s">
        <v>80</v>
      </c>
      <c r="S73" s="70" t="s">
        <v>552</v>
      </c>
      <c r="T73" s="70" t="s">
        <v>136</v>
      </c>
    </row>
    <row r="74" spans="1:20" s="70" customFormat="1" ht="12.75" x14ac:dyDescent="0.2">
      <c r="A74" s="70">
        <f t="shared" si="3"/>
        <v>117</v>
      </c>
      <c r="B74" s="85">
        <v>70</v>
      </c>
      <c r="D74" s="70" t="s">
        <v>731</v>
      </c>
      <c r="E74" s="70" t="s">
        <v>732</v>
      </c>
      <c r="F74" s="70" t="s">
        <v>70</v>
      </c>
      <c r="G74" s="70" t="s">
        <v>70</v>
      </c>
      <c r="H74" s="70" t="str">
        <f t="shared" si="2"/>
        <v>1170SchINC37</v>
      </c>
      <c r="I74" s="70" t="s">
        <v>732</v>
      </c>
      <c r="K74" s="159" t="s">
        <v>1153</v>
      </c>
      <c r="L74" s="155" t="s">
        <v>1154</v>
      </c>
      <c r="M74" s="160"/>
      <c r="O74" s="111">
        <v>0</v>
      </c>
      <c r="P74" s="111" t="s">
        <v>70</v>
      </c>
      <c r="Q74" s="111">
        <v>12</v>
      </c>
      <c r="R74" s="111" t="s">
        <v>80</v>
      </c>
      <c r="S74" s="70" t="s">
        <v>552</v>
      </c>
      <c r="T74" s="70" t="s">
        <v>136</v>
      </c>
    </row>
    <row r="75" spans="1:20" s="70" customFormat="1" ht="12.75" x14ac:dyDescent="0.2">
      <c r="A75" s="70">
        <f t="shared" si="3"/>
        <v>118</v>
      </c>
      <c r="B75" s="85">
        <v>71</v>
      </c>
      <c r="D75" s="70" t="s">
        <v>733</v>
      </c>
      <c r="E75" s="70" t="s">
        <v>734</v>
      </c>
      <c r="F75" s="70" t="s">
        <v>70</v>
      </c>
      <c r="G75" s="70" t="s">
        <v>70</v>
      </c>
      <c r="H75" s="70" t="str">
        <f t="shared" si="2"/>
        <v>1180SchINC38</v>
      </c>
      <c r="I75" s="70" t="s">
        <v>734</v>
      </c>
      <c r="K75" s="159" t="s">
        <v>1155</v>
      </c>
      <c r="L75" s="155" t="s">
        <v>1156</v>
      </c>
      <c r="M75" s="160"/>
      <c r="O75" s="111">
        <v>0</v>
      </c>
      <c r="P75" s="111" t="s">
        <v>70</v>
      </c>
      <c r="Q75" s="111">
        <v>12</v>
      </c>
      <c r="R75" s="111" t="s">
        <v>80</v>
      </c>
      <c r="S75" s="70" t="s">
        <v>552</v>
      </c>
      <c r="T75" s="70" t="s">
        <v>136</v>
      </c>
    </row>
    <row r="76" spans="1:20" s="70" customFormat="1" ht="12.75" x14ac:dyDescent="0.2">
      <c r="A76" s="70">
        <v>123</v>
      </c>
      <c r="B76" s="85">
        <v>72</v>
      </c>
      <c r="D76" s="155" t="s">
        <v>1045</v>
      </c>
      <c r="E76" s="70" t="s">
        <v>742</v>
      </c>
      <c r="F76" s="70" t="s">
        <v>70</v>
      </c>
      <c r="G76" s="70" t="s">
        <v>70</v>
      </c>
      <c r="H76" s="70" t="str">
        <f t="shared" si="2"/>
        <v>1230SchA1a</v>
      </c>
      <c r="I76" s="70" t="s">
        <v>742</v>
      </c>
      <c r="J76" s="70" t="s">
        <v>1046</v>
      </c>
      <c r="K76" s="159" t="s">
        <v>1046</v>
      </c>
      <c r="L76" s="155" t="s">
        <v>1047</v>
      </c>
      <c r="M76" s="160"/>
      <c r="O76" s="111"/>
      <c r="P76" s="111" t="s">
        <v>70</v>
      </c>
      <c r="Q76" s="111">
        <v>11</v>
      </c>
      <c r="R76" s="111" t="s">
        <v>72</v>
      </c>
      <c r="S76" s="70" t="s">
        <v>512</v>
      </c>
    </row>
    <row r="77" spans="1:20" s="70" customFormat="1" ht="12.75" x14ac:dyDescent="0.2">
      <c r="A77" s="70">
        <v>125</v>
      </c>
      <c r="B77" s="85">
        <v>73</v>
      </c>
      <c r="D77" s="155" t="s">
        <v>1048</v>
      </c>
      <c r="E77" s="70" t="s">
        <v>746</v>
      </c>
      <c r="F77" s="70" t="s">
        <v>70</v>
      </c>
      <c r="G77" s="70" t="s">
        <v>70</v>
      </c>
      <c r="H77" s="70" t="str">
        <f t="shared" si="2"/>
        <v>1250SchA1c</v>
      </c>
      <c r="I77" s="70" t="s">
        <v>746</v>
      </c>
      <c r="J77" s="70" t="s">
        <v>1049</v>
      </c>
      <c r="K77" s="159" t="s">
        <v>1049</v>
      </c>
      <c r="L77" s="155" t="s">
        <v>1050</v>
      </c>
      <c r="M77" s="160"/>
      <c r="O77" s="111"/>
      <c r="P77" s="111" t="s">
        <v>70</v>
      </c>
      <c r="Q77" s="111">
        <v>11</v>
      </c>
      <c r="R77" s="111" t="s">
        <v>72</v>
      </c>
      <c r="S77" s="37" t="s">
        <v>1051</v>
      </c>
    </row>
    <row r="78" spans="1:20" s="70" customFormat="1" ht="12.75" x14ac:dyDescent="0.2">
      <c r="A78" s="70">
        <f t="shared" si="3"/>
        <v>126</v>
      </c>
      <c r="B78" s="85">
        <v>74</v>
      </c>
      <c r="D78" s="155" t="s">
        <v>1052</v>
      </c>
      <c r="E78" s="70" t="s">
        <v>748</v>
      </c>
      <c r="F78" s="70" t="s">
        <v>70</v>
      </c>
      <c r="G78" s="70" t="s">
        <v>70</v>
      </c>
      <c r="H78" s="70" t="str">
        <f t="shared" si="2"/>
        <v>1260SchA1d</v>
      </c>
      <c r="I78" s="70" t="s">
        <v>748</v>
      </c>
      <c r="J78" s="70" t="s">
        <v>1053</v>
      </c>
      <c r="K78" s="159" t="s">
        <v>1053</v>
      </c>
      <c r="L78" s="155" t="s">
        <v>1054</v>
      </c>
      <c r="M78" s="160" t="s">
        <v>362</v>
      </c>
      <c r="O78" s="111">
        <v>0</v>
      </c>
      <c r="P78" s="111" t="s">
        <v>70</v>
      </c>
      <c r="Q78" s="111">
        <v>12</v>
      </c>
      <c r="R78" s="111" t="s">
        <v>80</v>
      </c>
      <c r="S78" s="70" t="s">
        <v>570</v>
      </c>
      <c r="T78" s="70" t="s">
        <v>571</v>
      </c>
    </row>
    <row r="79" spans="1:20" s="70" customFormat="1" ht="12.75" x14ac:dyDescent="0.2">
      <c r="A79" s="70">
        <f t="shared" si="3"/>
        <v>127</v>
      </c>
      <c r="B79" s="85">
        <v>75</v>
      </c>
      <c r="D79" s="155" t="s">
        <v>1055</v>
      </c>
      <c r="E79" s="70" t="s">
        <v>750</v>
      </c>
      <c r="F79" s="70" t="s">
        <v>70</v>
      </c>
      <c r="G79" s="70" t="s">
        <v>70</v>
      </c>
      <c r="H79" s="70" t="str">
        <f t="shared" si="2"/>
        <v>1270SchA1e</v>
      </c>
      <c r="I79" s="70" t="s">
        <v>750</v>
      </c>
      <c r="J79" s="70" t="s">
        <v>1056</v>
      </c>
      <c r="K79" s="159" t="s">
        <v>1056</v>
      </c>
      <c r="L79" s="155" t="s">
        <v>1058</v>
      </c>
      <c r="M79" s="160" t="s">
        <v>362</v>
      </c>
      <c r="O79" s="111">
        <v>0</v>
      </c>
      <c r="P79" s="111" t="s">
        <v>70</v>
      </c>
      <c r="Q79" s="111">
        <v>12</v>
      </c>
      <c r="R79" s="111" t="s">
        <v>80</v>
      </c>
      <c r="S79" s="70" t="s">
        <v>570</v>
      </c>
      <c r="T79" s="70" t="s">
        <v>571</v>
      </c>
    </row>
    <row r="80" spans="1:20" s="70" customFormat="1" ht="12.75" x14ac:dyDescent="0.2">
      <c r="A80" s="70">
        <f t="shared" si="3"/>
        <v>128</v>
      </c>
      <c r="B80" s="85">
        <v>76</v>
      </c>
      <c r="D80" s="155" t="s">
        <v>1059</v>
      </c>
      <c r="E80" s="70" t="s">
        <v>752</v>
      </c>
      <c r="F80" s="70" t="s">
        <v>70</v>
      </c>
      <c r="G80" s="70" t="s">
        <v>70</v>
      </c>
      <c r="H80" s="70" t="str">
        <f t="shared" si="2"/>
        <v>1280SchA2a</v>
      </c>
      <c r="I80" s="70" t="s">
        <v>752</v>
      </c>
      <c r="K80" s="161" t="s">
        <v>1046</v>
      </c>
      <c r="L80" s="158" t="s">
        <v>1047</v>
      </c>
      <c r="M80" s="160"/>
      <c r="O80" s="111"/>
      <c r="P80" s="111" t="s">
        <v>70</v>
      </c>
      <c r="Q80" s="111">
        <v>11</v>
      </c>
      <c r="R80" s="111" t="s">
        <v>72</v>
      </c>
      <c r="S80" s="70" t="s">
        <v>512</v>
      </c>
    </row>
    <row r="81" spans="1:20" s="70" customFormat="1" ht="12.75" x14ac:dyDescent="0.2">
      <c r="A81" s="70">
        <v>130</v>
      </c>
      <c r="B81" s="85">
        <v>77</v>
      </c>
      <c r="D81" s="155" t="s">
        <v>1060</v>
      </c>
      <c r="E81" s="70" t="s">
        <v>756</v>
      </c>
      <c r="F81" s="70" t="s">
        <v>70</v>
      </c>
      <c r="G81" s="70" t="s">
        <v>70</v>
      </c>
      <c r="H81" s="70" t="str">
        <f t="shared" si="2"/>
        <v>1300SchA2c</v>
      </c>
      <c r="I81" s="70" t="s">
        <v>756</v>
      </c>
      <c r="K81" s="161" t="s">
        <v>1049</v>
      </c>
      <c r="L81" s="158" t="s">
        <v>1050</v>
      </c>
      <c r="M81" s="160"/>
      <c r="O81" s="111"/>
      <c r="P81" s="111" t="s">
        <v>70</v>
      </c>
      <c r="Q81" s="111">
        <v>11</v>
      </c>
      <c r="R81" s="111" t="s">
        <v>72</v>
      </c>
      <c r="S81" s="37" t="s">
        <v>1051</v>
      </c>
    </row>
    <row r="82" spans="1:20" s="70" customFormat="1" ht="12.75" x14ac:dyDescent="0.2">
      <c r="A82" s="70">
        <f t="shared" si="3"/>
        <v>131</v>
      </c>
      <c r="B82" s="85">
        <v>78</v>
      </c>
      <c r="D82" s="155" t="s">
        <v>1061</v>
      </c>
      <c r="E82" s="70" t="s">
        <v>758</v>
      </c>
      <c r="F82" s="70" t="s">
        <v>70</v>
      </c>
      <c r="G82" s="70" t="s">
        <v>70</v>
      </c>
      <c r="H82" s="70" t="str">
        <f t="shared" ref="H82:H93" si="4">_xlfn.CONCAT(RIGHT(_xlfn.CONCAT("000",A82),3),0,E82)</f>
        <v>1310SchA2d</v>
      </c>
      <c r="I82" s="70" t="s">
        <v>758</v>
      </c>
      <c r="K82" s="161" t="s">
        <v>1053</v>
      </c>
      <c r="L82" s="158" t="s">
        <v>1054</v>
      </c>
      <c r="M82" s="160"/>
      <c r="O82" s="111">
        <v>0</v>
      </c>
      <c r="P82" s="111" t="s">
        <v>70</v>
      </c>
      <c r="Q82" s="111">
        <v>12</v>
      </c>
      <c r="R82" s="111" t="s">
        <v>80</v>
      </c>
      <c r="S82" s="70" t="s">
        <v>570</v>
      </c>
      <c r="T82" s="70" t="s">
        <v>571</v>
      </c>
    </row>
    <row r="83" spans="1:20" s="70" customFormat="1" ht="12.75" x14ac:dyDescent="0.2">
      <c r="A83" s="70">
        <f t="shared" si="3"/>
        <v>132</v>
      </c>
      <c r="B83" s="85">
        <v>79</v>
      </c>
      <c r="D83" s="155" t="s">
        <v>1062</v>
      </c>
      <c r="E83" s="70" t="s">
        <v>760</v>
      </c>
      <c r="F83" s="70" t="s">
        <v>70</v>
      </c>
      <c r="G83" s="70" t="s">
        <v>70</v>
      </c>
      <c r="H83" s="70" t="str">
        <f t="shared" si="4"/>
        <v>1320SchA2e</v>
      </c>
      <c r="I83" s="70" t="s">
        <v>760</v>
      </c>
      <c r="K83" s="161" t="s">
        <v>1057</v>
      </c>
      <c r="L83" s="158" t="s">
        <v>1058</v>
      </c>
      <c r="M83" s="160"/>
      <c r="O83" s="111">
        <v>0</v>
      </c>
      <c r="P83" s="111" t="s">
        <v>70</v>
      </c>
      <c r="Q83" s="111">
        <v>12</v>
      </c>
      <c r="R83" s="111" t="s">
        <v>80</v>
      </c>
      <c r="S83" s="70" t="s">
        <v>570</v>
      </c>
      <c r="T83" s="70" t="s">
        <v>571</v>
      </c>
    </row>
    <row r="84" spans="1:20" s="70" customFormat="1" ht="12.75" x14ac:dyDescent="0.2">
      <c r="A84" s="70">
        <f t="shared" si="3"/>
        <v>133</v>
      </c>
      <c r="B84" s="85">
        <v>80</v>
      </c>
      <c r="D84" s="155" t="s">
        <v>1063</v>
      </c>
      <c r="E84" s="70" t="s">
        <v>762</v>
      </c>
      <c r="F84" s="70" t="s">
        <v>70</v>
      </c>
      <c r="G84" s="70" t="s">
        <v>70</v>
      </c>
      <c r="H84" s="70" t="str">
        <f t="shared" si="4"/>
        <v>1330SchA3a</v>
      </c>
      <c r="I84" s="70" t="s">
        <v>762</v>
      </c>
      <c r="K84" s="161" t="s">
        <v>1046</v>
      </c>
      <c r="L84" s="158" t="s">
        <v>1047</v>
      </c>
      <c r="M84" s="160"/>
      <c r="O84" s="111"/>
      <c r="P84" s="111" t="s">
        <v>70</v>
      </c>
      <c r="Q84" s="111">
        <v>11</v>
      </c>
      <c r="R84" s="111" t="s">
        <v>72</v>
      </c>
      <c r="S84" s="70" t="s">
        <v>512</v>
      </c>
    </row>
    <row r="85" spans="1:20" s="70" customFormat="1" ht="12.75" x14ac:dyDescent="0.2">
      <c r="A85" s="70">
        <v>135</v>
      </c>
      <c r="B85" s="85">
        <v>81</v>
      </c>
      <c r="D85" s="155" t="s">
        <v>1060</v>
      </c>
      <c r="E85" s="70" t="s">
        <v>765</v>
      </c>
      <c r="F85" s="70" t="s">
        <v>70</v>
      </c>
      <c r="G85" s="70" t="s">
        <v>70</v>
      </c>
      <c r="H85" s="70" t="str">
        <f t="shared" si="4"/>
        <v>1350SchA3c</v>
      </c>
      <c r="I85" s="70" t="s">
        <v>765</v>
      </c>
      <c r="K85" s="161" t="s">
        <v>1049</v>
      </c>
      <c r="L85" s="158" t="s">
        <v>1050</v>
      </c>
      <c r="M85" s="160"/>
      <c r="O85" s="111"/>
      <c r="P85" s="111" t="s">
        <v>70</v>
      </c>
      <c r="Q85" s="111">
        <v>11</v>
      </c>
      <c r="R85" s="111" t="s">
        <v>72</v>
      </c>
      <c r="S85" s="37" t="s">
        <v>1051</v>
      </c>
    </row>
    <row r="86" spans="1:20" s="70" customFormat="1" ht="12.75" x14ac:dyDescent="0.2">
      <c r="A86" s="70">
        <f t="shared" si="3"/>
        <v>136</v>
      </c>
      <c r="B86" s="85">
        <v>82</v>
      </c>
      <c r="D86" s="155" t="s">
        <v>1064</v>
      </c>
      <c r="E86" s="70" t="s">
        <v>767</v>
      </c>
      <c r="F86" s="70" t="s">
        <v>70</v>
      </c>
      <c r="G86" s="70" t="s">
        <v>70</v>
      </c>
      <c r="H86" s="70" t="str">
        <f t="shared" si="4"/>
        <v>1360SchA3d</v>
      </c>
      <c r="I86" s="70" t="s">
        <v>767</v>
      </c>
      <c r="K86" s="161" t="s">
        <v>1053</v>
      </c>
      <c r="L86" s="158" t="s">
        <v>1054</v>
      </c>
      <c r="M86" s="160"/>
      <c r="O86" s="111">
        <v>0</v>
      </c>
      <c r="P86" s="111" t="s">
        <v>70</v>
      </c>
      <c r="Q86" s="111">
        <v>12</v>
      </c>
      <c r="R86" s="111" t="s">
        <v>80</v>
      </c>
      <c r="S86" s="70" t="s">
        <v>570</v>
      </c>
      <c r="T86" s="70" t="s">
        <v>571</v>
      </c>
    </row>
    <row r="87" spans="1:20" s="70" customFormat="1" ht="12.75" x14ac:dyDescent="0.2">
      <c r="A87" s="70">
        <f t="shared" si="3"/>
        <v>137</v>
      </c>
      <c r="B87" s="85">
        <v>83</v>
      </c>
      <c r="D87" s="155" t="s">
        <v>1065</v>
      </c>
      <c r="E87" s="70" t="s">
        <v>769</v>
      </c>
      <c r="F87" s="70" t="s">
        <v>70</v>
      </c>
      <c r="G87" s="70" t="s">
        <v>70</v>
      </c>
      <c r="H87" s="70" t="str">
        <f t="shared" si="4"/>
        <v>1370SchA3e</v>
      </c>
      <c r="I87" s="70" t="s">
        <v>769</v>
      </c>
      <c r="K87" s="161" t="s">
        <v>1057</v>
      </c>
      <c r="L87" s="158" t="s">
        <v>1058</v>
      </c>
      <c r="M87" s="160"/>
      <c r="O87" s="111">
        <v>0</v>
      </c>
      <c r="P87" s="111" t="s">
        <v>70</v>
      </c>
      <c r="Q87" s="111">
        <v>12</v>
      </c>
      <c r="R87" s="111" t="s">
        <v>80</v>
      </c>
      <c r="S87" s="70" t="s">
        <v>570</v>
      </c>
      <c r="T87" s="70" t="s">
        <v>571</v>
      </c>
    </row>
    <row r="88" spans="1:20" s="70" customFormat="1" ht="12.75" x14ac:dyDescent="0.2">
      <c r="A88" s="70">
        <f t="shared" si="3"/>
        <v>138</v>
      </c>
      <c r="B88" s="85">
        <v>84</v>
      </c>
      <c r="D88" s="155" t="s">
        <v>1066</v>
      </c>
      <c r="E88" s="70" t="s">
        <v>771</v>
      </c>
      <c r="F88" s="70" t="s">
        <v>70</v>
      </c>
      <c r="G88" s="70" t="s">
        <v>70</v>
      </c>
      <c r="H88" s="70" t="str">
        <f t="shared" si="4"/>
        <v>1380SchA4a</v>
      </c>
      <c r="I88" s="70" t="s">
        <v>771</v>
      </c>
      <c r="K88" s="161" t="s">
        <v>1046</v>
      </c>
      <c r="L88" s="158" t="s">
        <v>1047</v>
      </c>
      <c r="M88" s="160"/>
      <c r="O88" s="111"/>
      <c r="P88" s="111" t="s">
        <v>70</v>
      </c>
      <c r="Q88" s="111">
        <v>11</v>
      </c>
      <c r="R88" s="111" t="s">
        <v>72</v>
      </c>
      <c r="S88" s="70" t="s">
        <v>512</v>
      </c>
    </row>
    <row r="89" spans="1:20" s="70" customFormat="1" ht="12.75" x14ac:dyDescent="0.2">
      <c r="A89" s="70">
        <v>140</v>
      </c>
      <c r="B89" s="85">
        <v>85</v>
      </c>
      <c r="D89" s="155" t="s">
        <v>1067</v>
      </c>
      <c r="E89" s="70" t="s">
        <v>775</v>
      </c>
      <c r="F89" s="70" t="s">
        <v>70</v>
      </c>
      <c r="G89" s="70" t="s">
        <v>70</v>
      </c>
      <c r="H89" s="70" t="str">
        <f t="shared" si="4"/>
        <v>1400SchA4c</v>
      </c>
      <c r="I89" s="70" t="s">
        <v>775</v>
      </c>
      <c r="K89" s="161" t="s">
        <v>1049</v>
      </c>
      <c r="L89" s="158" t="s">
        <v>1050</v>
      </c>
      <c r="M89" s="160"/>
      <c r="O89" s="111"/>
      <c r="P89" s="111" t="s">
        <v>70</v>
      </c>
      <c r="Q89" s="111">
        <v>11</v>
      </c>
      <c r="R89" s="111" t="s">
        <v>72</v>
      </c>
      <c r="S89" s="37" t="s">
        <v>1051</v>
      </c>
    </row>
    <row r="90" spans="1:20" s="70" customFormat="1" ht="12.75" x14ac:dyDescent="0.2">
      <c r="A90" s="70">
        <f t="shared" si="3"/>
        <v>141</v>
      </c>
      <c r="B90" s="85">
        <v>86</v>
      </c>
      <c r="D90" s="155" t="s">
        <v>1068</v>
      </c>
      <c r="E90" s="70" t="s">
        <v>777</v>
      </c>
      <c r="F90" s="70" t="s">
        <v>70</v>
      </c>
      <c r="G90" s="70" t="s">
        <v>70</v>
      </c>
      <c r="H90" s="70" t="str">
        <f t="shared" si="4"/>
        <v>1410SchA4d</v>
      </c>
      <c r="I90" s="70" t="s">
        <v>777</v>
      </c>
      <c r="K90" s="161" t="s">
        <v>1053</v>
      </c>
      <c r="L90" s="158" t="s">
        <v>1054</v>
      </c>
      <c r="M90" s="160"/>
      <c r="O90" s="111">
        <v>0</v>
      </c>
      <c r="P90" s="111" t="s">
        <v>70</v>
      </c>
      <c r="Q90" s="111">
        <v>12</v>
      </c>
      <c r="R90" s="111" t="s">
        <v>80</v>
      </c>
      <c r="S90" s="70" t="s">
        <v>570</v>
      </c>
      <c r="T90" s="70" t="s">
        <v>571</v>
      </c>
    </row>
    <row r="91" spans="1:20" s="70" customFormat="1" ht="12.75" x14ac:dyDescent="0.2">
      <c r="A91" s="70">
        <f t="shared" si="3"/>
        <v>142</v>
      </c>
      <c r="B91" s="85">
        <v>87</v>
      </c>
      <c r="D91" s="155" t="s">
        <v>1069</v>
      </c>
      <c r="E91" s="70" t="s">
        <v>779</v>
      </c>
      <c r="F91" s="70" t="s">
        <v>70</v>
      </c>
      <c r="G91" s="70" t="s">
        <v>70</v>
      </c>
      <c r="H91" s="70" t="str">
        <f t="shared" si="4"/>
        <v>1420SchA4e</v>
      </c>
      <c r="I91" s="70" t="s">
        <v>779</v>
      </c>
      <c r="K91" s="161" t="s">
        <v>1057</v>
      </c>
      <c r="L91" s="158" t="s">
        <v>1058</v>
      </c>
      <c r="M91" s="160"/>
      <c r="O91" s="111">
        <v>0</v>
      </c>
      <c r="P91" s="111" t="s">
        <v>70</v>
      </c>
      <c r="Q91" s="111">
        <v>12</v>
      </c>
      <c r="R91" s="111" t="s">
        <v>80</v>
      </c>
      <c r="S91" s="70" t="s">
        <v>570</v>
      </c>
      <c r="T91" s="70" t="s">
        <v>571</v>
      </c>
    </row>
    <row r="92" spans="1:20" s="70" customFormat="1" ht="12.75" x14ac:dyDescent="0.2">
      <c r="A92" s="70">
        <f t="shared" si="3"/>
        <v>143</v>
      </c>
      <c r="B92" s="85">
        <v>88</v>
      </c>
      <c r="D92" s="155" t="s">
        <v>1070</v>
      </c>
      <c r="E92" s="70" t="s">
        <v>781</v>
      </c>
      <c r="F92" s="70" t="s">
        <v>70</v>
      </c>
      <c r="G92" s="70" t="s">
        <v>70</v>
      </c>
      <c r="H92" s="70" t="str">
        <f t="shared" si="4"/>
        <v>1430SchAAdditional</v>
      </c>
      <c r="I92" s="70" t="s">
        <v>781</v>
      </c>
      <c r="K92" s="159"/>
      <c r="L92" s="155"/>
      <c r="M92" s="160"/>
      <c r="O92" s="111">
        <v>0</v>
      </c>
      <c r="P92" s="111" t="s">
        <v>69</v>
      </c>
      <c r="Q92" s="111">
        <v>1</v>
      </c>
      <c r="R92" s="111" t="s">
        <v>80</v>
      </c>
      <c r="S92" s="70" t="s">
        <v>102</v>
      </c>
      <c r="T92" s="70" t="s">
        <v>103</v>
      </c>
    </row>
    <row r="93" spans="1:20" s="70" customFormat="1" ht="12.75" x14ac:dyDescent="0.2">
      <c r="A93" s="70">
        <f t="shared" si="3"/>
        <v>144</v>
      </c>
      <c r="B93" s="85">
        <v>89</v>
      </c>
      <c r="D93" s="155" t="s">
        <v>1071</v>
      </c>
      <c r="E93" s="70" t="s">
        <v>783</v>
      </c>
      <c r="F93" s="70" t="s">
        <v>70</v>
      </c>
      <c r="G93" s="70" t="s">
        <v>70</v>
      </c>
      <c r="H93" s="70" t="str">
        <f t="shared" si="4"/>
        <v>1440SchASum</v>
      </c>
      <c r="I93" s="70" t="s">
        <v>783</v>
      </c>
      <c r="J93" s="70" t="s">
        <v>1027</v>
      </c>
      <c r="K93" s="159" t="s">
        <v>1027</v>
      </c>
      <c r="L93" s="155" t="s">
        <v>1028</v>
      </c>
      <c r="M93" s="160" t="s">
        <v>362</v>
      </c>
      <c r="O93" s="111">
        <v>0</v>
      </c>
      <c r="P93" s="111" t="s">
        <v>70</v>
      </c>
      <c r="Q93" s="111">
        <v>12</v>
      </c>
      <c r="R93" s="111" t="s">
        <v>80</v>
      </c>
      <c r="S93" s="70" t="s">
        <v>570</v>
      </c>
      <c r="T93" s="70" t="s">
        <v>571</v>
      </c>
    </row>
    <row r="94" spans="1:20" s="70" customFormat="1" ht="12.75" x14ac:dyDescent="0.2">
      <c r="A94" s="70">
        <v>242</v>
      </c>
      <c r="B94" s="85">
        <v>90</v>
      </c>
      <c r="D94" s="155" t="s">
        <v>1157</v>
      </c>
      <c r="E94" s="70" t="s">
        <v>983</v>
      </c>
      <c r="F94" s="70" t="s">
        <v>69</v>
      </c>
      <c r="G94" s="70" t="s">
        <v>70</v>
      </c>
      <c r="H94" s="70" t="str">
        <f>_xlfn.CONCAT(RIGHT(_xlfn.CONCAT("000",A94),3),0,E94)</f>
        <v>2420SchBExists</v>
      </c>
      <c r="I94" s="70" t="s">
        <v>983</v>
      </c>
      <c r="K94" s="159"/>
      <c r="L94" s="155"/>
      <c r="M94" s="160"/>
      <c r="O94" s="111">
        <v>0</v>
      </c>
      <c r="P94" s="111" t="s">
        <v>69</v>
      </c>
      <c r="Q94" s="111">
        <v>1</v>
      </c>
      <c r="R94" s="111" t="s">
        <v>80</v>
      </c>
      <c r="S94" s="70" t="s">
        <v>102</v>
      </c>
      <c r="T94" s="70" t="s">
        <v>103</v>
      </c>
    </row>
    <row r="95" spans="1:20" s="70" customFormat="1" ht="12.75" x14ac:dyDescent="0.2">
      <c r="A95" s="70">
        <f t="shared" ref="A95:A97" si="5">A94+1</f>
        <v>243</v>
      </c>
      <c r="B95" s="85">
        <v>91</v>
      </c>
      <c r="D95" s="70" t="s">
        <v>984</v>
      </c>
      <c r="E95" s="70" t="s">
        <v>985</v>
      </c>
      <c r="F95" s="70" t="s">
        <v>69</v>
      </c>
      <c r="G95" s="70" t="s">
        <v>70</v>
      </c>
      <c r="H95" s="70" t="str">
        <f>_xlfn.CONCAT(RIGHT(_xlfn.CONCAT("000",A95),3),0,E95)</f>
        <v>2430SchASCExists</v>
      </c>
      <c r="I95" s="70" t="s">
        <v>985</v>
      </c>
      <c r="K95" s="159"/>
      <c r="L95" s="155"/>
      <c r="M95" s="160"/>
      <c r="O95" s="111">
        <v>0</v>
      </c>
      <c r="P95" s="111" t="s">
        <v>69</v>
      </c>
      <c r="Q95" s="111">
        <v>1</v>
      </c>
      <c r="R95" s="111" t="s">
        <v>80</v>
      </c>
      <c r="S95" s="70" t="s">
        <v>102</v>
      </c>
      <c r="T95" s="70" t="s">
        <v>103</v>
      </c>
    </row>
    <row r="96" spans="1:20" s="70" customFormat="1" ht="12.75" x14ac:dyDescent="0.2">
      <c r="A96" s="70">
        <f t="shared" si="5"/>
        <v>244</v>
      </c>
      <c r="B96" s="85">
        <v>92</v>
      </c>
      <c r="D96" s="70" t="s">
        <v>255</v>
      </c>
      <c r="E96" s="70" t="s">
        <v>256</v>
      </c>
      <c r="F96" s="70" t="s">
        <v>69</v>
      </c>
      <c r="G96" s="70" t="s">
        <v>70</v>
      </c>
      <c r="H96" s="70" t="str">
        <f t="shared" ref="H96:H97" si="6">_xlfn.CONCAT(RIGHT(_xlfn.CONCAT("000",A96),3),0,E96)</f>
        <v>2440PrintDate</v>
      </c>
      <c r="I96" s="70" t="s">
        <v>256</v>
      </c>
      <c r="K96" s="159"/>
      <c r="L96" s="155"/>
      <c r="M96" s="160"/>
      <c r="O96" s="111"/>
      <c r="P96" s="111" t="s">
        <v>70</v>
      </c>
      <c r="Q96" s="111">
        <v>10</v>
      </c>
      <c r="R96" s="111" t="s">
        <v>72</v>
      </c>
      <c r="S96" s="70" t="s">
        <v>86</v>
      </c>
      <c r="T96" s="70" t="s">
        <v>257</v>
      </c>
    </row>
    <row r="97" spans="1:20" s="70" customFormat="1" ht="12.75" x14ac:dyDescent="0.2">
      <c r="A97" s="70">
        <f t="shared" si="5"/>
        <v>245</v>
      </c>
      <c r="B97" s="85">
        <v>93</v>
      </c>
      <c r="D97" s="70" t="s">
        <v>26</v>
      </c>
      <c r="E97" s="70" t="s">
        <v>26</v>
      </c>
      <c r="F97" s="70" t="s">
        <v>69</v>
      </c>
      <c r="G97" s="70" t="s">
        <v>70</v>
      </c>
      <c r="H97" s="70" t="str">
        <f t="shared" si="6"/>
        <v>2450Trailer</v>
      </c>
      <c r="I97" s="70" t="s">
        <v>26</v>
      </c>
      <c r="K97" s="162"/>
      <c r="L97" s="163"/>
      <c r="M97" s="164"/>
      <c r="O97" s="111" t="s">
        <v>258</v>
      </c>
      <c r="P97" s="111" t="s">
        <v>69</v>
      </c>
      <c r="Q97" s="111">
        <v>5</v>
      </c>
      <c r="R97" s="111" t="s">
        <v>72</v>
      </c>
      <c r="S97" s="70" t="s">
        <v>258</v>
      </c>
      <c r="T97" s="70" t="s">
        <v>259</v>
      </c>
    </row>
    <row r="104" spans="1:20" s="70" customFormat="1" ht="12.75" x14ac:dyDescent="0.2">
      <c r="B104" s="85"/>
      <c r="O104" s="111"/>
      <c r="P104" s="111"/>
      <c r="Q104" s="111"/>
      <c r="R104" s="111"/>
    </row>
    <row r="105" spans="1:20" x14ac:dyDescent="0.2">
      <c r="D105" s="70"/>
      <c r="E105" s="70"/>
      <c r="F105" s="70"/>
      <c r="G105" s="70"/>
      <c r="H105" s="70"/>
      <c r="I105" s="70"/>
      <c r="J105" s="70"/>
      <c r="K105" s="70"/>
      <c r="L105" s="70"/>
      <c r="M105" s="70"/>
    </row>
    <row r="106" spans="1:20" x14ac:dyDescent="0.2">
      <c r="D106" s="70"/>
      <c r="E106" s="70"/>
      <c r="F106" s="70"/>
      <c r="G106" s="70"/>
      <c r="H106" s="70"/>
      <c r="I106" s="70"/>
      <c r="J106" s="70"/>
      <c r="K106" s="70"/>
      <c r="L106" s="70"/>
      <c r="M106" s="70"/>
    </row>
    <row r="107" spans="1:20" x14ac:dyDescent="0.2">
      <c r="D107" s="70"/>
      <c r="E107" s="70"/>
      <c r="F107" s="70"/>
      <c r="G107" s="70"/>
      <c r="H107" s="70"/>
      <c r="I107" s="70"/>
      <c r="J107" s="70"/>
      <c r="K107" s="70"/>
      <c r="L107" s="70"/>
      <c r="M107" s="70"/>
    </row>
    <row r="108" spans="1:20" x14ac:dyDescent="0.2">
      <c r="D108" s="70"/>
      <c r="E108" s="70"/>
      <c r="F108" s="70"/>
      <c r="G108" s="70"/>
      <c r="H108" s="70"/>
      <c r="I108" s="70"/>
      <c r="J108" s="70"/>
      <c r="K108" s="70"/>
      <c r="L108" s="70"/>
      <c r="M108" s="70"/>
    </row>
    <row r="109" spans="1:20" x14ac:dyDescent="0.2">
      <c r="D109" s="70"/>
      <c r="E109" s="70"/>
      <c r="F109" s="70"/>
      <c r="G109" s="70"/>
      <c r="H109" s="70"/>
      <c r="I109" s="70"/>
      <c r="J109" s="70"/>
      <c r="K109" s="70"/>
      <c r="L109" s="70"/>
      <c r="M109" s="70"/>
    </row>
    <row r="110" spans="1:20" x14ac:dyDescent="0.2">
      <c r="D110" s="70"/>
      <c r="E110" s="70"/>
      <c r="F110" s="70"/>
      <c r="G110" s="70"/>
      <c r="H110" s="70"/>
      <c r="I110" s="70"/>
      <c r="J110" s="70"/>
      <c r="K110" s="70"/>
      <c r="L110" s="70"/>
      <c r="M110" s="70"/>
    </row>
    <row r="111" spans="1:20" x14ac:dyDescent="0.2">
      <c r="D111" s="70"/>
      <c r="E111" s="70"/>
      <c r="F111" s="70"/>
      <c r="G111" s="70"/>
      <c r="H111" s="70"/>
      <c r="I111" s="70"/>
      <c r="J111" s="70"/>
      <c r="K111" s="70"/>
      <c r="L111" s="70"/>
      <c r="M111" s="70"/>
    </row>
    <row r="121" spans="10:13" x14ac:dyDescent="0.2">
      <c r="J121" s="70"/>
      <c r="K121" s="70"/>
      <c r="L121" s="70"/>
      <c r="M121" s="70"/>
    </row>
    <row r="1048426" ht="15" customHeight="1" x14ac:dyDescent="0.2"/>
  </sheetData>
  <mergeCells count="1">
    <mergeCell ref="K3:M3"/>
  </mergeCells>
  <pageMargins left="0.7" right="0.7" top="0.75" bottom="0.75" header="0.3" footer="0.3"/>
  <pageSetup orientation="portrait" horizontalDpi="1200" verticalDpi="1200"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BEA474-2596-4EDB-B106-5659698E5865}">
  <sheetPr>
    <tabColor rgb="FF0070C0"/>
  </sheetPr>
  <dimension ref="A1:T1048563"/>
  <sheetViews>
    <sheetView topLeftCell="B1" zoomScaleNormal="100" workbookViewId="0">
      <pane xSplit="4" ySplit="4" topLeftCell="F5" activePane="bottomRight" state="frozen"/>
      <selection pane="topRight"/>
      <selection pane="bottomLeft"/>
      <selection pane="bottomRight" activeCell="B3" sqref="B3"/>
    </sheetView>
  </sheetViews>
  <sheetFormatPr defaultRowHeight="15" x14ac:dyDescent="0.25"/>
  <cols>
    <col min="1" max="1" width="10" style="42" hidden="1" customWidth="1"/>
    <col min="2" max="2" width="8.5703125" style="42" customWidth="1"/>
    <col min="3" max="3" width="8.42578125" style="42" bestFit="1" customWidth="1"/>
    <col min="4" max="4" width="44.5703125" style="42" customWidth="1"/>
    <col min="5" max="5" width="21.85546875" style="42" hidden="1" customWidth="1"/>
    <col min="6" max="6" width="7.140625" style="55" bestFit="1" customWidth="1"/>
    <col min="7" max="7" width="8.85546875" style="55" bestFit="1" customWidth="1"/>
    <col min="8" max="8" width="31.140625" style="42" bestFit="1" customWidth="1"/>
    <col min="9" max="9" width="21.85546875" style="42" hidden="1" customWidth="1"/>
    <col min="10" max="10" width="14.140625" style="42" hidden="1" customWidth="1"/>
    <col min="11" max="13" width="13.85546875" style="42" customWidth="1"/>
    <col min="14" max="14" width="14.140625" style="42" hidden="1" customWidth="1"/>
    <col min="15" max="15" width="12.85546875" style="121" bestFit="1" customWidth="1"/>
    <col min="16" max="16" width="9.5703125" style="121" bestFit="1" customWidth="1"/>
    <col min="17" max="17" width="14.140625" style="121" customWidth="1"/>
    <col min="18" max="18" width="10.7109375" style="121" bestFit="1" customWidth="1"/>
    <col min="19" max="19" width="58.5703125" style="42" bestFit="1" customWidth="1"/>
    <col min="20" max="20" width="91.42578125" style="42" bestFit="1" customWidth="1"/>
    <col min="21" max="16384" width="9.140625" style="42"/>
  </cols>
  <sheetData>
    <row r="1" spans="1:20" s="41" customFormat="1" ht="12.75" x14ac:dyDescent="0.2">
      <c r="B1" s="101" t="str">
        <f>"2D Barcode Specifications for Metro Personal Income Tax (Supportive Housing Serices) Form MET40-"&amp;Instructions!C5</f>
        <v>2D Barcode Specifications for Metro Personal Income Tax (Supportive Housing Serices) Form MET40-2022</v>
      </c>
      <c r="C1" s="101"/>
      <c r="D1" s="101"/>
      <c r="E1" s="101"/>
      <c r="F1" s="101"/>
      <c r="G1" s="101"/>
      <c r="O1" s="54"/>
      <c r="P1" s="54"/>
      <c r="Q1" s="54"/>
      <c r="R1" s="54"/>
    </row>
    <row r="2" spans="1:20" s="41" customFormat="1" ht="12.75" x14ac:dyDescent="0.2">
      <c r="A2" s="49"/>
      <c r="B2" s="49"/>
      <c r="C2" s="49"/>
      <c r="H2" s="76"/>
      <c r="I2" s="76"/>
      <c r="J2" s="76"/>
      <c r="K2" s="76"/>
      <c r="L2" s="76"/>
      <c r="M2" s="76"/>
      <c r="N2" s="76"/>
      <c r="O2" s="54"/>
      <c r="P2" s="54"/>
      <c r="Q2" s="54"/>
      <c r="R2" s="54"/>
    </row>
    <row r="3" spans="1:20" s="41" customFormat="1" ht="12.75" x14ac:dyDescent="0.2">
      <c r="A3" s="49"/>
      <c r="B3" s="49"/>
      <c r="C3" s="49"/>
      <c r="D3" s="49"/>
      <c r="E3" s="49"/>
      <c r="F3" s="49"/>
      <c r="G3" s="49"/>
      <c r="H3" s="49"/>
      <c r="K3" s="198" t="s">
        <v>334</v>
      </c>
      <c r="L3" s="199"/>
      <c r="M3" s="200"/>
      <c r="O3" s="87"/>
      <c r="P3" s="87"/>
      <c r="Q3" s="87"/>
      <c r="R3" s="87"/>
      <c r="S3" s="49"/>
    </row>
    <row r="4" spans="1:20" s="41" customFormat="1" ht="41.25" customHeight="1" x14ac:dyDescent="0.2">
      <c r="A4" s="59" t="s">
        <v>52</v>
      </c>
      <c r="B4" s="59" t="s">
        <v>53</v>
      </c>
      <c r="C4" s="50" t="s">
        <v>54</v>
      </c>
      <c r="D4" s="50" t="s">
        <v>55</v>
      </c>
      <c r="E4" s="50" t="s">
        <v>56</v>
      </c>
      <c r="F4" s="50" t="s">
        <v>57</v>
      </c>
      <c r="G4" s="50" t="s">
        <v>58</v>
      </c>
      <c r="H4" s="50" t="s">
        <v>59</v>
      </c>
      <c r="I4" s="74" t="s">
        <v>335</v>
      </c>
      <c r="J4" s="139" t="s">
        <v>336</v>
      </c>
      <c r="K4" s="182" t="s">
        <v>336</v>
      </c>
      <c r="L4" s="183" t="s">
        <v>1327</v>
      </c>
      <c r="M4" s="184" t="s">
        <v>337</v>
      </c>
      <c r="N4" s="139" t="s">
        <v>338</v>
      </c>
      <c r="O4" s="89" t="s">
        <v>62</v>
      </c>
      <c r="P4" s="45" t="s">
        <v>339</v>
      </c>
      <c r="Q4" s="109" t="s">
        <v>340</v>
      </c>
      <c r="R4" s="89" t="s">
        <v>65</v>
      </c>
      <c r="S4" s="50" t="s">
        <v>66</v>
      </c>
      <c r="T4" s="50" t="s">
        <v>67</v>
      </c>
    </row>
    <row r="5" spans="1:20" s="41" customFormat="1" ht="12.75" x14ac:dyDescent="0.2">
      <c r="A5" s="41">
        <f>VLOOKUP(E5,'MCP and METP Template'!E:F,2,0)</f>
        <v>1</v>
      </c>
      <c r="B5" s="41">
        <v>1</v>
      </c>
      <c r="D5" s="34" t="s">
        <v>68</v>
      </c>
      <c r="E5" s="34" t="s">
        <v>68</v>
      </c>
      <c r="F5" s="34" t="s">
        <v>69</v>
      </c>
      <c r="G5" s="34" t="s">
        <v>70</v>
      </c>
      <c r="H5" s="34" t="str">
        <f>_xlfn.CONCAT(RIGHT(_xlfn.CONCAT("000",A5),3),0,E5)</f>
        <v>0010VersionNumber</v>
      </c>
      <c r="I5" s="34" t="s">
        <v>68</v>
      </c>
      <c r="K5" s="159"/>
      <c r="L5" s="155"/>
      <c r="M5" s="160"/>
      <c r="O5" s="54" t="s">
        <v>71</v>
      </c>
      <c r="P5" s="54" t="s">
        <v>69</v>
      </c>
      <c r="Q5" s="54">
        <v>2</v>
      </c>
      <c r="R5" s="54" t="s">
        <v>72</v>
      </c>
      <c r="T5" s="41" t="s">
        <v>71</v>
      </c>
    </row>
    <row r="6" spans="1:20" s="68" customFormat="1" ht="12.75" x14ac:dyDescent="0.2">
      <c r="A6" s="68">
        <f>VLOOKUP(E6,'MCP and METP Template'!E:F,2,0)</f>
        <v>2</v>
      </c>
      <c r="B6" s="68">
        <v>2</v>
      </c>
      <c r="D6" s="53" t="s">
        <v>73</v>
      </c>
      <c r="E6" s="53" t="s">
        <v>73</v>
      </c>
      <c r="F6" s="53" t="s">
        <v>69</v>
      </c>
      <c r="G6" s="53" t="s">
        <v>70</v>
      </c>
      <c r="H6" s="53" t="str">
        <f t="shared" ref="H6:H62" si="0">_xlfn.CONCAT(RIGHT(_xlfn.CONCAT("000",A6),3),0,E6)</f>
        <v>0020DeveloperCode</v>
      </c>
      <c r="I6" s="53" t="s">
        <v>73</v>
      </c>
      <c r="K6" s="159"/>
      <c r="L6" s="155"/>
      <c r="M6" s="160"/>
      <c r="O6" s="90" t="s">
        <v>74</v>
      </c>
      <c r="P6" s="90" t="s">
        <v>69</v>
      </c>
      <c r="Q6" s="90">
        <v>4</v>
      </c>
      <c r="R6" s="90" t="s">
        <v>72</v>
      </c>
      <c r="T6" s="68" t="s">
        <v>75</v>
      </c>
    </row>
    <row r="7" spans="1:20" s="68" customFormat="1" ht="12.75" x14ac:dyDescent="0.2">
      <c r="A7" s="68">
        <f>VLOOKUP(E7,'MCP and METP Template'!E:F,2,0)</f>
        <v>3</v>
      </c>
      <c r="B7" s="68">
        <v>3</v>
      </c>
      <c r="D7" s="53" t="s">
        <v>76</v>
      </c>
      <c r="E7" s="53" t="s">
        <v>76</v>
      </c>
      <c r="F7" s="53" t="s">
        <v>69</v>
      </c>
      <c r="G7" s="53" t="s">
        <v>70</v>
      </c>
      <c r="H7" s="53" t="str">
        <f t="shared" si="0"/>
        <v>0030Jurisdiction</v>
      </c>
      <c r="I7" s="53" t="s">
        <v>76</v>
      </c>
      <c r="K7" s="159"/>
      <c r="L7" s="155"/>
      <c r="M7" s="160"/>
      <c r="O7" s="90" t="s">
        <v>1158</v>
      </c>
      <c r="P7" s="90" t="s">
        <v>69</v>
      </c>
      <c r="Q7" s="90">
        <v>4</v>
      </c>
      <c r="R7" s="90" t="s">
        <v>72</v>
      </c>
      <c r="T7" s="1" t="s">
        <v>1158</v>
      </c>
    </row>
    <row r="8" spans="1:20" s="68" customFormat="1" x14ac:dyDescent="0.25">
      <c r="A8" s="68">
        <f>VLOOKUP(E8,'MCP and METP Template'!E:F,2,0)</f>
        <v>4</v>
      </c>
      <c r="B8" s="68">
        <v>4</v>
      </c>
      <c r="D8" s="53" t="s">
        <v>78</v>
      </c>
      <c r="E8" s="53" t="s">
        <v>78</v>
      </c>
      <c r="F8" s="53" t="s">
        <v>69</v>
      </c>
      <c r="G8" s="53" t="s">
        <v>70</v>
      </c>
      <c r="H8" s="53" t="str">
        <f t="shared" si="0"/>
        <v>0040DescriptionFormName</v>
      </c>
      <c r="I8" s="53" t="s">
        <v>78</v>
      </c>
      <c r="J8" s="68" t="s">
        <v>488</v>
      </c>
      <c r="K8" s="165" t="s">
        <v>342</v>
      </c>
      <c r="L8" s="155"/>
      <c r="M8" s="160"/>
      <c r="O8" s="90" t="s">
        <v>1159</v>
      </c>
      <c r="P8" s="90" t="s">
        <v>69</v>
      </c>
      <c r="Q8" s="90">
        <v>16</v>
      </c>
      <c r="R8" s="90" t="s">
        <v>72</v>
      </c>
      <c r="T8" s="68" t="str">
        <f>O8</f>
        <v>MET-40-2022</v>
      </c>
    </row>
    <row r="9" spans="1:20" s="68" customFormat="1" x14ac:dyDescent="0.25">
      <c r="A9" s="68">
        <f>VLOOKUP(E9,'MCP and METP Template'!E:F,2,0)</f>
        <v>5</v>
      </c>
      <c r="B9" s="68">
        <v>5</v>
      </c>
      <c r="D9" s="53" t="s">
        <v>79</v>
      </c>
      <c r="E9" s="53" t="s">
        <v>79</v>
      </c>
      <c r="F9" s="53" t="s">
        <v>69</v>
      </c>
      <c r="G9" s="53" t="s">
        <v>70</v>
      </c>
      <c r="H9" s="53" t="str">
        <f t="shared" si="0"/>
        <v>0050SpecificationVersion</v>
      </c>
      <c r="I9" s="53" t="s">
        <v>79</v>
      </c>
      <c r="K9" s="165"/>
      <c r="L9" s="155"/>
      <c r="M9" s="160"/>
      <c r="O9" s="93">
        <f>spec_version</f>
        <v>27</v>
      </c>
      <c r="P9" s="90" t="s">
        <v>69</v>
      </c>
      <c r="Q9" s="90">
        <v>4</v>
      </c>
      <c r="R9" s="90" t="s">
        <v>80</v>
      </c>
      <c r="S9" s="68" t="s">
        <v>81</v>
      </c>
      <c r="T9" s="68">
        <f>O9</f>
        <v>27</v>
      </c>
    </row>
    <row r="10" spans="1:20" s="68" customFormat="1" x14ac:dyDescent="0.25">
      <c r="A10" s="68">
        <f>VLOOKUP(E10,'MCP and METP Template'!E:F,2,0)</f>
        <v>6</v>
      </c>
      <c r="B10" s="68">
        <v>6</v>
      </c>
      <c r="D10" s="53" t="s">
        <v>82</v>
      </c>
      <c r="E10" s="53" t="s">
        <v>82</v>
      </c>
      <c r="F10" s="53" t="s">
        <v>69</v>
      </c>
      <c r="G10" s="53" t="s">
        <v>70</v>
      </c>
      <c r="H10" s="53" t="str">
        <f t="shared" si="0"/>
        <v>0060SoftwareFormVersion</v>
      </c>
      <c r="I10" s="53" t="s">
        <v>82</v>
      </c>
      <c r="K10" s="165"/>
      <c r="L10" s="155"/>
      <c r="M10" s="160"/>
      <c r="O10" s="90">
        <v>0.01</v>
      </c>
      <c r="P10" s="90" t="s">
        <v>69</v>
      </c>
      <c r="Q10" s="90">
        <v>15</v>
      </c>
      <c r="R10" s="90" t="s">
        <v>72</v>
      </c>
      <c r="T10" s="68" t="s">
        <v>83</v>
      </c>
    </row>
    <row r="11" spans="1:20" s="68" customFormat="1" x14ac:dyDescent="0.25">
      <c r="A11" s="68">
        <f>VLOOKUP(E11,'MCP and METP Template'!E:F,2,0)</f>
        <v>7</v>
      </c>
      <c r="B11" s="68">
        <v>7</v>
      </c>
      <c r="D11" s="146" t="s">
        <v>4</v>
      </c>
      <c r="E11" s="53" t="s">
        <v>489</v>
      </c>
      <c r="F11" s="53" t="s">
        <v>70</v>
      </c>
      <c r="G11" s="53" t="s">
        <v>70</v>
      </c>
      <c r="H11" s="53" t="str">
        <f t="shared" si="0"/>
        <v>0070TaxYear</v>
      </c>
      <c r="I11" s="53" t="s">
        <v>489</v>
      </c>
      <c r="J11" s="68" t="s">
        <v>490</v>
      </c>
      <c r="K11" s="165" t="s">
        <v>342</v>
      </c>
      <c r="L11" s="155"/>
      <c r="M11" s="160"/>
      <c r="O11" s="117" t="s">
        <v>1160</v>
      </c>
      <c r="P11" s="90" t="s">
        <v>69</v>
      </c>
      <c r="Q11" s="90">
        <v>10</v>
      </c>
      <c r="R11" s="124" t="s">
        <v>72</v>
      </c>
      <c r="S11" s="125" t="s">
        <v>86</v>
      </c>
    </row>
    <row r="12" spans="1:20" s="68" customFormat="1" x14ac:dyDescent="0.25">
      <c r="A12" s="68">
        <f>VLOOKUP(E12,'MCP and METP Template'!E:F,2,0)</f>
        <v>8</v>
      </c>
      <c r="B12" s="68">
        <v>8</v>
      </c>
      <c r="D12" s="146" t="s">
        <v>89</v>
      </c>
      <c r="E12" s="53" t="s">
        <v>90</v>
      </c>
      <c r="F12" s="53" t="s">
        <v>70</v>
      </c>
      <c r="G12" s="53" t="s">
        <v>70</v>
      </c>
      <c r="H12" s="53" t="str">
        <f t="shared" si="0"/>
        <v>0080accountid</v>
      </c>
      <c r="I12" s="53" t="s">
        <v>90</v>
      </c>
      <c r="J12" s="68" t="s">
        <v>341</v>
      </c>
      <c r="K12" s="165" t="s">
        <v>342</v>
      </c>
      <c r="L12" s="155" t="s">
        <v>1161</v>
      </c>
      <c r="M12" s="160"/>
      <c r="N12" s="68" t="s">
        <v>344</v>
      </c>
      <c r="O12" s="90"/>
      <c r="P12" s="90" t="s">
        <v>70</v>
      </c>
      <c r="Q12" s="90">
        <v>10</v>
      </c>
      <c r="R12" s="90" t="s">
        <v>80</v>
      </c>
      <c r="S12" s="68" t="s">
        <v>91</v>
      </c>
      <c r="T12" s="68" t="s">
        <v>92</v>
      </c>
    </row>
    <row r="13" spans="1:20" s="68" customFormat="1" ht="63.75" x14ac:dyDescent="0.2">
      <c r="A13" s="68">
        <f>VLOOKUP(E13,'MCP and METP Template'!E:F,2,0)</f>
        <v>9</v>
      </c>
      <c r="B13" s="68">
        <v>9</v>
      </c>
      <c r="D13" s="153" t="s">
        <v>492</v>
      </c>
      <c r="E13" s="53" t="s">
        <v>493</v>
      </c>
      <c r="F13" s="53" t="s">
        <v>70</v>
      </c>
      <c r="G13" s="53" t="s">
        <v>70</v>
      </c>
      <c r="H13" s="53" t="str">
        <f t="shared" si="0"/>
        <v>0090FilingStatus</v>
      </c>
      <c r="I13" s="53" t="s">
        <v>493</v>
      </c>
      <c r="J13" s="68" t="s">
        <v>988</v>
      </c>
      <c r="K13" s="159" t="s">
        <v>988</v>
      </c>
      <c r="L13" s="155" t="s">
        <v>493</v>
      </c>
      <c r="M13" s="160"/>
      <c r="N13" s="68" t="s">
        <v>456</v>
      </c>
      <c r="O13" s="111" t="s">
        <v>989</v>
      </c>
      <c r="P13" s="90" t="s">
        <v>69</v>
      </c>
      <c r="Q13" s="90">
        <v>1</v>
      </c>
      <c r="R13" s="124" t="s">
        <v>80</v>
      </c>
      <c r="S13" s="125" t="s">
        <v>102</v>
      </c>
      <c r="T13" s="151" t="s">
        <v>990</v>
      </c>
    </row>
    <row r="14" spans="1:20" s="126" customFormat="1" x14ac:dyDescent="0.25">
      <c r="A14" s="68">
        <f>VLOOKUP(E14,'MCP and METP Template'!E:F,2,0)</f>
        <v>12</v>
      </c>
      <c r="B14" s="68">
        <v>10</v>
      </c>
      <c r="C14" s="68"/>
      <c r="D14" s="104" t="s">
        <v>499</v>
      </c>
      <c r="E14" s="104" t="s">
        <v>500</v>
      </c>
      <c r="F14" s="53" t="s">
        <v>70</v>
      </c>
      <c r="G14" s="53" t="s">
        <v>70</v>
      </c>
      <c r="H14" s="53" t="str">
        <f t="shared" si="0"/>
        <v>0120TaxpayerDeceased</v>
      </c>
      <c r="I14" s="104" t="s">
        <v>500</v>
      </c>
      <c r="J14" s="126" t="s">
        <v>501</v>
      </c>
      <c r="K14" s="161" t="s">
        <v>991</v>
      </c>
      <c r="L14" s="158"/>
      <c r="M14" s="167"/>
      <c r="O14" s="127">
        <v>0</v>
      </c>
      <c r="P14" s="128" t="s">
        <v>69</v>
      </c>
      <c r="Q14" s="90">
        <v>1</v>
      </c>
      <c r="R14" s="124" t="s">
        <v>80</v>
      </c>
      <c r="S14" s="125" t="s">
        <v>102</v>
      </c>
      <c r="T14" s="68" t="s">
        <v>502</v>
      </c>
    </row>
    <row r="15" spans="1:20" s="126" customFormat="1" x14ac:dyDescent="0.25">
      <c r="A15" s="68">
        <f>VLOOKUP(E15,'MCP and METP Template'!E:F,2,0)</f>
        <v>13</v>
      </c>
      <c r="B15" s="68">
        <v>11</v>
      </c>
      <c r="C15" s="68"/>
      <c r="D15" s="53" t="s">
        <v>503</v>
      </c>
      <c r="E15" s="53" t="s">
        <v>504</v>
      </c>
      <c r="F15" s="53" t="s">
        <v>70</v>
      </c>
      <c r="G15" s="53" t="s">
        <v>70</v>
      </c>
      <c r="H15" s="53" t="str">
        <f t="shared" si="0"/>
        <v>0130TaxpayerLastName</v>
      </c>
      <c r="I15" s="53" t="s">
        <v>504</v>
      </c>
      <c r="J15" s="126" t="s">
        <v>505</v>
      </c>
      <c r="K15" s="161" t="s">
        <v>992</v>
      </c>
      <c r="L15" s="158"/>
      <c r="M15" s="167"/>
      <c r="O15" s="90"/>
      <c r="P15" s="90" t="s">
        <v>70</v>
      </c>
      <c r="Q15" s="93">
        <v>50</v>
      </c>
      <c r="R15" s="90" t="s">
        <v>72</v>
      </c>
      <c r="S15" s="68"/>
      <c r="T15" s="68"/>
    </row>
    <row r="16" spans="1:20" s="126" customFormat="1" x14ac:dyDescent="0.25">
      <c r="A16" s="68">
        <f>VLOOKUP(E16,'MCP and METP Template'!E:F,2,0)</f>
        <v>14</v>
      </c>
      <c r="B16" s="68">
        <v>12</v>
      </c>
      <c r="C16" s="68"/>
      <c r="D16" s="104" t="s">
        <v>506</v>
      </c>
      <c r="E16" s="104" t="s">
        <v>507</v>
      </c>
      <c r="F16" s="53" t="s">
        <v>70</v>
      </c>
      <c r="G16" s="53" t="s">
        <v>70</v>
      </c>
      <c r="H16" s="53" t="str">
        <f t="shared" si="0"/>
        <v>0140TaxpayerFirstName</v>
      </c>
      <c r="I16" s="104" t="s">
        <v>507</v>
      </c>
      <c r="J16" s="126" t="s">
        <v>508</v>
      </c>
      <c r="K16" s="161" t="s">
        <v>993</v>
      </c>
      <c r="L16" s="158"/>
      <c r="M16" s="167"/>
      <c r="O16" s="90"/>
      <c r="P16" s="90" t="s">
        <v>70</v>
      </c>
      <c r="Q16" s="93">
        <v>50</v>
      </c>
      <c r="R16" s="90" t="s">
        <v>72</v>
      </c>
      <c r="S16" s="68"/>
      <c r="T16" s="68"/>
    </row>
    <row r="17" spans="1:20" s="126" customFormat="1" x14ac:dyDescent="0.25">
      <c r="A17" s="68">
        <f>VLOOKUP(E17,'MCP and METP Template'!E:F,2,0)</f>
        <v>15</v>
      </c>
      <c r="B17" s="68">
        <v>13</v>
      </c>
      <c r="C17" s="68"/>
      <c r="D17" s="104" t="s">
        <v>509</v>
      </c>
      <c r="E17" s="104" t="s">
        <v>510</v>
      </c>
      <c r="F17" s="53" t="s">
        <v>70</v>
      </c>
      <c r="G17" s="53" t="s">
        <v>70</v>
      </c>
      <c r="H17" s="53" t="str">
        <f t="shared" si="0"/>
        <v>0150TaxpayerSSN</v>
      </c>
      <c r="I17" s="104" t="s">
        <v>510</v>
      </c>
      <c r="J17" s="126" t="s">
        <v>511</v>
      </c>
      <c r="K17" s="161" t="s">
        <v>994</v>
      </c>
      <c r="L17" s="158"/>
      <c r="M17" s="167"/>
      <c r="O17" s="93"/>
      <c r="P17" s="93" t="s">
        <v>70</v>
      </c>
      <c r="Q17" s="93">
        <v>11</v>
      </c>
      <c r="R17" s="93" t="s">
        <v>72</v>
      </c>
      <c r="S17" s="37" t="s">
        <v>512</v>
      </c>
      <c r="T17" s="37"/>
    </row>
    <row r="18" spans="1:20" s="68" customFormat="1" x14ac:dyDescent="0.25">
      <c r="A18" s="68">
        <f>VLOOKUP(E18,'MCP and METP Template'!E:F,2,0)</f>
        <v>16</v>
      </c>
      <c r="B18" s="68">
        <v>14</v>
      </c>
      <c r="D18" s="53" t="s">
        <v>513</v>
      </c>
      <c r="E18" s="53" t="s">
        <v>514</v>
      </c>
      <c r="F18" s="53" t="s">
        <v>70</v>
      </c>
      <c r="G18" s="53" t="s">
        <v>70</v>
      </c>
      <c r="H18" s="53" t="str">
        <f t="shared" si="0"/>
        <v>0160SpouseDeceased</v>
      </c>
      <c r="I18" s="53" t="s">
        <v>514</v>
      </c>
      <c r="J18" s="104" t="s">
        <v>513</v>
      </c>
      <c r="K18" s="161" t="s">
        <v>995</v>
      </c>
      <c r="L18" s="158"/>
      <c r="M18" s="167"/>
      <c r="N18" s="104"/>
      <c r="O18" s="127">
        <v>0</v>
      </c>
      <c r="P18" s="128" t="s">
        <v>69</v>
      </c>
      <c r="Q18" s="90">
        <v>1</v>
      </c>
      <c r="R18" s="124" t="s">
        <v>80</v>
      </c>
      <c r="S18" s="125" t="s">
        <v>102</v>
      </c>
      <c r="T18" s="68" t="s">
        <v>502</v>
      </c>
    </row>
    <row r="19" spans="1:20" s="126" customFormat="1" x14ac:dyDescent="0.25">
      <c r="A19" s="68">
        <f>VLOOKUP(E19,'MCP and METP Template'!E:F,2,0)</f>
        <v>17</v>
      </c>
      <c r="B19" s="68">
        <v>15</v>
      </c>
      <c r="C19" s="68"/>
      <c r="D19" s="53" t="s">
        <v>515</v>
      </c>
      <c r="E19" s="53" t="s">
        <v>516</v>
      </c>
      <c r="F19" s="53" t="s">
        <v>70</v>
      </c>
      <c r="G19" s="53" t="s">
        <v>70</v>
      </c>
      <c r="H19" s="53" t="str">
        <f t="shared" si="0"/>
        <v>0170SpouseLastName</v>
      </c>
      <c r="I19" s="53" t="s">
        <v>516</v>
      </c>
      <c r="J19" s="126" t="s">
        <v>515</v>
      </c>
      <c r="K19" s="161" t="s">
        <v>516</v>
      </c>
      <c r="L19" s="158"/>
      <c r="M19" s="167"/>
      <c r="O19" s="90"/>
      <c r="P19" s="90" t="s">
        <v>70</v>
      </c>
      <c r="Q19" s="93">
        <v>50</v>
      </c>
      <c r="R19" s="90" t="s">
        <v>72</v>
      </c>
      <c r="S19" s="68"/>
      <c r="T19" s="68"/>
    </row>
    <row r="20" spans="1:20" s="126" customFormat="1" x14ac:dyDescent="0.25">
      <c r="A20" s="68">
        <f>VLOOKUP(E20,'MCP and METP Template'!E:F,2,0)</f>
        <v>18</v>
      </c>
      <c r="B20" s="68">
        <v>16</v>
      </c>
      <c r="C20" s="68"/>
      <c r="D20" s="53" t="s">
        <v>517</v>
      </c>
      <c r="E20" s="53" t="s">
        <v>518</v>
      </c>
      <c r="F20" s="53" t="s">
        <v>70</v>
      </c>
      <c r="G20" s="53" t="s">
        <v>70</v>
      </c>
      <c r="H20" s="53" t="str">
        <f t="shared" si="0"/>
        <v>0180SpouseFirstName</v>
      </c>
      <c r="I20" s="53" t="s">
        <v>518</v>
      </c>
      <c r="J20" s="126" t="s">
        <v>519</v>
      </c>
      <c r="K20" s="161" t="s">
        <v>518</v>
      </c>
      <c r="L20" s="158"/>
      <c r="M20" s="167"/>
      <c r="O20" s="90"/>
      <c r="P20" s="90" t="s">
        <v>70</v>
      </c>
      <c r="Q20" s="93">
        <v>50</v>
      </c>
      <c r="R20" s="90" t="s">
        <v>72</v>
      </c>
      <c r="S20" s="68"/>
      <c r="T20" s="68"/>
    </row>
    <row r="21" spans="1:20" s="126" customFormat="1" x14ac:dyDescent="0.25">
      <c r="A21" s="68">
        <f>VLOOKUP(E21,'MCP and METP Template'!E:F,2,0)</f>
        <v>19</v>
      </c>
      <c r="B21" s="68">
        <v>17</v>
      </c>
      <c r="C21" s="68"/>
      <c r="D21" s="53" t="s">
        <v>520</v>
      </c>
      <c r="E21" s="53" t="s">
        <v>521</v>
      </c>
      <c r="F21" s="53" t="s">
        <v>70</v>
      </c>
      <c r="G21" s="53" t="s">
        <v>70</v>
      </c>
      <c r="H21" s="53" t="str">
        <f t="shared" si="0"/>
        <v>0190SpouseSSN</v>
      </c>
      <c r="I21" s="53" t="s">
        <v>521</v>
      </c>
      <c r="J21" s="104" t="s">
        <v>520</v>
      </c>
      <c r="K21" s="161" t="s">
        <v>996</v>
      </c>
      <c r="L21" s="158"/>
      <c r="M21" s="167"/>
      <c r="N21" s="104"/>
      <c r="O21" s="93"/>
      <c r="P21" s="93" t="s">
        <v>70</v>
      </c>
      <c r="Q21" s="93">
        <v>11</v>
      </c>
      <c r="R21" s="93" t="s">
        <v>72</v>
      </c>
      <c r="S21" s="37" t="s">
        <v>512</v>
      </c>
      <c r="T21" s="37"/>
    </row>
    <row r="22" spans="1:20" s="126" customFormat="1" x14ac:dyDescent="0.25">
      <c r="A22" s="68">
        <f>VLOOKUP(E22,'MCP and METP Template'!E:F,2,0)</f>
        <v>20</v>
      </c>
      <c r="B22" s="68">
        <v>18</v>
      </c>
      <c r="C22" s="68"/>
      <c r="D22" s="53" t="s">
        <v>522</v>
      </c>
      <c r="E22" s="53" t="s">
        <v>523</v>
      </c>
      <c r="F22" s="53" t="s">
        <v>70</v>
      </c>
      <c r="G22" s="53" t="s">
        <v>70</v>
      </c>
      <c r="H22" s="53" t="str">
        <f t="shared" si="0"/>
        <v>0200ResidenceChanged</v>
      </c>
      <c r="I22" s="53" t="s">
        <v>523</v>
      </c>
      <c r="J22" s="104" t="s">
        <v>524</v>
      </c>
      <c r="K22" s="161" t="s">
        <v>997</v>
      </c>
      <c r="L22" s="158" t="s">
        <v>998</v>
      </c>
      <c r="M22" s="167"/>
      <c r="N22" s="104"/>
      <c r="O22" s="90">
        <v>0</v>
      </c>
      <c r="P22" s="90" t="s">
        <v>69</v>
      </c>
      <c r="Q22" s="90">
        <v>1</v>
      </c>
      <c r="R22" s="90" t="s">
        <v>80</v>
      </c>
      <c r="S22" s="68" t="s">
        <v>102</v>
      </c>
      <c r="T22" s="68" t="s">
        <v>103</v>
      </c>
    </row>
    <row r="23" spans="1:20" s="126" customFormat="1" x14ac:dyDescent="0.25">
      <c r="A23" s="68">
        <f>VLOOKUP(E23,'MCP and METP Template'!E:F,2,0)</f>
        <v>21</v>
      </c>
      <c r="B23" s="68">
        <v>19</v>
      </c>
      <c r="C23" s="68"/>
      <c r="D23" s="53" t="s">
        <v>525</v>
      </c>
      <c r="E23" s="53" t="s">
        <v>525</v>
      </c>
      <c r="F23" s="53" t="s">
        <v>70</v>
      </c>
      <c r="G23" s="53" t="s">
        <v>70</v>
      </c>
      <c r="H23" s="53" t="str">
        <f t="shared" si="0"/>
        <v>0210ResidenceAddress</v>
      </c>
      <c r="I23" s="53" t="s">
        <v>525</v>
      </c>
      <c r="J23" s="104" t="s">
        <v>526</v>
      </c>
      <c r="K23" s="161" t="s">
        <v>342</v>
      </c>
      <c r="L23" s="158"/>
      <c r="M23" s="167"/>
      <c r="N23" s="104"/>
      <c r="O23" s="90"/>
      <c r="P23" s="90" t="s">
        <v>70</v>
      </c>
      <c r="Q23" s="93">
        <v>50</v>
      </c>
      <c r="R23" s="90" t="s">
        <v>72</v>
      </c>
      <c r="S23" s="68"/>
      <c r="T23" s="68"/>
    </row>
    <row r="24" spans="1:20" s="126" customFormat="1" x14ac:dyDescent="0.25">
      <c r="A24" s="68">
        <f>VLOOKUP(E24,'MCP and METP Template'!E:F,2,0)</f>
        <v>22</v>
      </c>
      <c r="B24" s="68">
        <v>20</v>
      </c>
      <c r="C24" s="68"/>
      <c r="D24" s="53" t="s">
        <v>527</v>
      </c>
      <c r="E24" s="53" t="s">
        <v>528</v>
      </c>
      <c r="F24" s="53" t="s">
        <v>70</v>
      </c>
      <c r="G24" s="53" t="s">
        <v>70</v>
      </c>
      <c r="H24" s="53" t="str">
        <f t="shared" si="0"/>
        <v>0220ResidenceCity</v>
      </c>
      <c r="I24" s="53" t="s">
        <v>528</v>
      </c>
      <c r="J24" s="126" t="s">
        <v>529</v>
      </c>
      <c r="K24" s="161" t="s">
        <v>342</v>
      </c>
      <c r="L24" s="158"/>
      <c r="M24" s="167"/>
      <c r="O24" s="90"/>
      <c r="P24" s="90" t="s">
        <v>70</v>
      </c>
      <c r="Q24" s="90">
        <v>30</v>
      </c>
      <c r="R24" s="90" t="s">
        <v>72</v>
      </c>
      <c r="S24" s="68"/>
      <c r="T24" s="68"/>
    </row>
    <row r="25" spans="1:20" s="126" customFormat="1" x14ac:dyDescent="0.25">
      <c r="A25" s="68">
        <f>VLOOKUP(E25,'MCP and METP Template'!E:F,2,0)</f>
        <v>23</v>
      </c>
      <c r="B25" s="68">
        <v>21</v>
      </c>
      <c r="C25" s="68"/>
      <c r="D25" s="53" t="s">
        <v>530</v>
      </c>
      <c r="E25" s="53" t="s">
        <v>531</v>
      </c>
      <c r="F25" s="53" t="s">
        <v>70</v>
      </c>
      <c r="G25" s="53" t="s">
        <v>70</v>
      </c>
      <c r="H25" s="53" t="str">
        <f t="shared" si="0"/>
        <v>0230ResidenceState</v>
      </c>
      <c r="I25" s="53" t="s">
        <v>531</v>
      </c>
      <c r="J25" s="126" t="s">
        <v>532</v>
      </c>
      <c r="K25" s="161" t="s">
        <v>342</v>
      </c>
      <c r="L25" s="158"/>
      <c r="M25" s="167"/>
      <c r="O25" s="90"/>
      <c r="P25" s="90" t="s">
        <v>70</v>
      </c>
      <c r="Q25" s="90">
        <v>10</v>
      </c>
      <c r="R25" s="90" t="s">
        <v>72</v>
      </c>
      <c r="S25" s="68"/>
      <c r="T25" s="68" t="s">
        <v>114</v>
      </c>
    </row>
    <row r="26" spans="1:20" s="126" customFormat="1" x14ac:dyDescent="0.25">
      <c r="A26" s="68">
        <f>VLOOKUP(E26,'MCP and METP Template'!E:F,2,0)</f>
        <v>24</v>
      </c>
      <c r="B26" s="68">
        <v>22</v>
      </c>
      <c r="C26" s="68"/>
      <c r="D26" s="53" t="s">
        <v>533</v>
      </c>
      <c r="E26" s="53" t="s">
        <v>534</v>
      </c>
      <c r="F26" s="53" t="s">
        <v>70</v>
      </c>
      <c r="G26" s="53" t="s">
        <v>70</v>
      </c>
      <c r="H26" s="53" t="str">
        <f t="shared" si="0"/>
        <v>0240ResidenceZIP</v>
      </c>
      <c r="I26" s="53" t="s">
        <v>534</v>
      </c>
      <c r="J26" s="126" t="s">
        <v>535</v>
      </c>
      <c r="K26" s="161" t="s">
        <v>342</v>
      </c>
      <c r="L26" s="158"/>
      <c r="M26" s="167"/>
      <c r="O26" s="90"/>
      <c r="P26" s="90" t="s">
        <v>70</v>
      </c>
      <c r="Q26" s="90">
        <v>15</v>
      </c>
      <c r="R26" s="90" t="s">
        <v>72</v>
      </c>
      <c r="S26" s="68" t="s">
        <v>117</v>
      </c>
      <c r="T26" s="68"/>
    </row>
    <row r="27" spans="1:20" s="126" customFormat="1" x14ac:dyDescent="0.25">
      <c r="A27" s="68">
        <f>VLOOKUP(E27,'MCP and METP Template'!E:F,2,0)</f>
        <v>25</v>
      </c>
      <c r="B27" s="68">
        <v>23</v>
      </c>
      <c r="C27" s="68"/>
      <c r="D27" s="53" t="s">
        <v>536</v>
      </c>
      <c r="E27" s="53" t="s">
        <v>347</v>
      </c>
      <c r="F27" s="53" t="s">
        <v>70</v>
      </c>
      <c r="G27" s="53" t="s">
        <v>70</v>
      </c>
      <c r="H27" s="53" t="str">
        <f t="shared" si="0"/>
        <v>0250MailingChange</v>
      </c>
      <c r="I27" s="53" t="s">
        <v>347</v>
      </c>
      <c r="K27" s="161" t="s">
        <v>347</v>
      </c>
      <c r="L27" s="158" t="s">
        <v>348</v>
      </c>
      <c r="M27" s="167"/>
      <c r="O27" s="90">
        <v>0</v>
      </c>
      <c r="P27" s="90" t="s">
        <v>69</v>
      </c>
      <c r="Q27" s="90">
        <v>1</v>
      </c>
      <c r="R27" s="90" t="s">
        <v>80</v>
      </c>
      <c r="S27" s="68" t="s">
        <v>102</v>
      </c>
      <c r="T27" s="68" t="s">
        <v>103</v>
      </c>
    </row>
    <row r="28" spans="1:20" s="126" customFormat="1" x14ac:dyDescent="0.25">
      <c r="A28" s="68">
        <f>VLOOKUP(E28,'MCP and METP Template'!E:F,2,0)</f>
        <v>26</v>
      </c>
      <c r="B28" s="68">
        <v>24</v>
      </c>
      <c r="C28" s="68"/>
      <c r="D28" s="53" t="s">
        <v>108</v>
      </c>
      <c r="E28" s="53" t="s">
        <v>537</v>
      </c>
      <c r="F28" s="53" t="s">
        <v>70</v>
      </c>
      <c r="G28" s="53" t="s">
        <v>70</v>
      </c>
      <c r="H28" s="53" t="str">
        <f t="shared" si="0"/>
        <v>0260MailingAddress</v>
      </c>
      <c r="I28" s="53" t="s">
        <v>537</v>
      </c>
      <c r="J28" s="104" t="s">
        <v>538</v>
      </c>
      <c r="K28" s="161" t="s">
        <v>342</v>
      </c>
      <c r="L28" s="158"/>
      <c r="M28" s="167"/>
      <c r="N28" s="104"/>
      <c r="O28" s="90"/>
      <c r="P28" s="90" t="s">
        <v>70</v>
      </c>
      <c r="Q28" s="93">
        <v>50</v>
      </c>
      <c r="R28" s="90" t="s">
        <v>72</v>
      </c>
      <c r="S28" s="68"/>
      <c r="T28" s="68"/>
    </row>
    <row r="29" spans="1:20" s="126" customFormat="1" x14ac:dyDescent="0.25">
      <c r="A29" s="68">
        <f>VLOOKUP(E29,'MCP and METP Template'!E:F,2,0)</f>
        <v>27</v>
      </c>
      <c r="B29" s="68">
        <v>25</v>
      </c>
      <c r="C29" s="68"/>
      <c r="D29" s="53" t="s">
        <v>539</v>
      </c>
      <c r="E29" s="53" t="s">
        <v>540</v>
      </c>
      <c r="F29" s="53" t="s">
        <v>70</v>
      </c>
      <c r="G29" s="53" t="s">
        <v>70</v>
      </c>
      <c r="H29" s="53" t="str">
        <f t="shared" si="0"/>
        <v>0270MailingCity</v>
      </c>
      <c r="I29" s="53" t="s">
        <v>540</v>
      </c>
      <c r="J29" s="104" t="s">
        <v>539</v>
      </c>
      <c r="K29" s="161" t="s">
        <v>342</v>
      </c>
      <c r="L29" s="158"/>
      <c r="M29" s="167"/>
      <c r="N29" s="104"/>
      <c r="O29" s="90"/>
      <c r="P29" s="90" t="s">
        <v>70</v>
      </c>
      <c r="Q29" s="90">
        <v>30</v>
      </c>
      <c r="R29" s="90" t="s">
        <v>72</v>
      </c>
      <c r="S29" s="68"/>
      <c r="T29" s="68"/>
    </row>
    <row r="30" spans="1:20" s="126" customFormat="1" x14ac:dyDescent="0.25">
      <c r="A30" s="68">
        <f>VLOOKUP(E30,'MCP and METP Template'!E:F,2,0)</f>
        <v>28</v>
      </c>
      <c r="B30" s="68">
        <v>26</v>
      </c>
      <c r="C30" s="68"/>
      <c r="D30" s="104" t="s">
        <v>541</v>
      </c>
      <c r="E30" s="53" t="s">
        <v>542</v>
      </c>
      <c r="F30" s="53" t="s">
        <v>70</v>
      </c>
      <c r="G30" s="53" t="s">
        <v>70</v>
      </c>
      <c r="H30" s="53" t="str">
        <f t="shared" si="0"/>
        <v>0280MailingState</v>
      </c>
      <c r="I30" s="104" t="s">
        <v>542</v>
      </c>
      <c r="J30" s="104" t="s">
        <v>541</v>
      </c>
      <c r="K30" s="161" t="s">
        <v>342</v>
      </c>
      <c r="L30" s="158"/>
      <c r="M30" s="167"/>
      <c r="N30" s="104"/>
      <c r="O30" s="90"/>
      <c r="P30" s="90" t="s">
        <v>70</v>
      </c>
      <c r="Q30" s="90">
        <v>10</v>
      </c>
      <c r="R30" s="90" t="s">
        <v>72</v>
      </c>
      <c r="S30" s="68"/>
      <c r="T30" s="68" t="s">
        <v>114</v>
      </c>
    </row>
    <row r="31" spans="1:20" s="126" customFormat="1" x14ac:dyDescent="0.25">
      <c r="A31" s="68">
        <f>VLOOKUP(E31,'MCP and METP Template'!E:F,2,0)</f>
        <v>29</v>
      </c>
      <c r="B31" s="68">
        <v>27</v>
      </c>
      <c r="C31" s="68"/>
      <c r="D31" s="53" t="s">
        <v>543</v>
      </c>
      <c r="E31" s="53" t="s">
        <v>544</v>
      </c>
      <c r="F31" s="53" t="s">
        <v>70</v>
      </c>
      <c r="G31" s="53" t="s">
        <v>70</v>
      </c>
      <c r="H31" s="53" t="str">
        <f t="shared" si="0"/>
        <v>0290MailingZIP</v>
      </c>
      <c r="I31" s="53" t="s">
        <v>544</v>
      </c>
      <c r="J31" s="104" t="s">
        <v>545</v>
      </c>
      <c r="K31" s="161" t="s">
        <v>342</v>
      </c>
      <c r="L31" s="158"/>
      <c r="M31" s="167"/>
      <c r="N31" s="104"/>
      <c r="O31" s="90"/>
      <c r="P31" s="90" t="s">
        <v>70</v>
      </c>
      <c r="Q31" s="90">
        <v>15</v>
      </c>
      <c r="R31" s="90" t="s">
        <v>72</v>
      </c>
      <c r="S31" s="68" t="s">
        <v>117</v>
      </c>
      <c r="T31" s="68"/>
    </row>
    <row r="32" spans="1:20" s="126" customFormat="1" x14ac:dyDescent="0.25">
      <c r="A32" s="68">
        <f>VLOOKUP(E32,'MCP and METP Template'!E:F,2,0)</f>
        <v>30</v>
      </c>
      <c r="B32" s="68">
        <v>28</v>
      </c>
      <c r="C32" s="68"/>
      <c r="D32" s="53" t="s">
        <v>126</v>
      </c>
      <c r="E32" s="53" t="s">
        <v>127</v>
      </c>
      <c r="F32" s="53" t="s">
        <v>70</v>
      </c>
      <c r="G32" s="53" t="s">
        <v>70</v>
      </c>
      <c r="H32" s="53" t="str">
        <f>_xlfn.CONCAT(RIGHT(_xlfn.CONCAT("000",A32),3),0,E32)</f>
        <v>0300InitialReturn</v>
      </c>
      <c r="I32" s="53" t="s">
        <v>127</v>
      </c>
      <c r="J32" s="104" t="s">
        <v>127</v>
      </c>
      <c r="K32" s="161" t="s">
        <v>127</v>
      </c>
      <c r="L32" s="158" t="s">
        <v>127</v>
      </c>
      <c r="M32" s="167"/>
      <c r="N32" s="104"/>
      <c r="O32" s="90">
        <v>0</v>
      </c>
      <c r="P32" s="90" t="s">
        <v>69</v>
      </c>
      <c r="Q32" s="90">
        <v>1</v>
      </c>
      <c r="R32" s="90" t="s">
        <v>80</v>
      </c>
      <c r="S32" s="68" t="s">
        <v>102</v>
      </c>
      <c r="T32" s="68" t="s">
        <v>103</v>
      </c>
    </row>
    <row r="33" spans="1:20" s="126" customFormat="1" x14ac:dyDescent="0.25">
      <c r="A33" s="68">
        <f>VLOOKUP(E33,'MCP and METP Template'!E:F,2,0)</f>
        <v>31</v>
      </c>
      <c r="B33" s="68">
        <v>29</v>
      </c>
      <c r="C33" s="68"/>
      <c r="D33" s="53" t="s">
        <v>128</v>
      </c>
      <c r="E33" s="53" t="s">
        <v>129</v>
      </c>
      <c r="F33" s="53" t="s">
        <v>70</v>
      </c>
      <c r="G33" s="53" t="s">
        <v>70</v>
      </c>
      <c r="H33" s="53" t="str">
        <f t="shared" si="0"/>
        <v>0310FinalReturn</v>
      </c>
      <c r="I33" s="53" t="s">
        <v>129</v>
      </c>
      <c r="J33" s="104" t="s">
        <v>129</v>
      </c>
      <c r="K33" s="161" t="s">
        <v>129</v>
      </c>
      <c r="L33" s="158" t="s">
        <v>129</v>
      </c>
      <c r="M33" s="167"/>
      <c r="N33" s="104"/>
      <c r="O33" s="90">
        <v>0</v>
      </c>
      <c r="P33" s="90" t="s">
        <v>69</v>
      </c>
      <c r="Q33" s="90">
        <v>1</v>
      </c>
      <c r="R33" s="90" t="s">
        <v>80</v>
      </c>
      <c r="S33" s="68" t="s">
        <v>102</v>
      </c>
      <c r="T33" s="68" t="s">
        <v>103</v>
      </c>
    </row>
    <row r="34" spans="1:20" s="126" customFormat="1" x14ac:dyDescent="0.25">
      <c r="A34" s="68">
        <f>VLOOKUP(E34,'MCP and METP Template'!E:F,2,0)</f>
        <v>32</v>
      </c>
      <c r="B34" s="68">
        <v>30</v>
      </c>
      <c r="C34" s="68"/>
      <c r="D34" s="53" t="s">
        <v>130</v>
      </c>
      <c r="E34" s="53" t="s">
        <v>356</v>
      </c>
      <c r="F34" s="53" t="s">
        <v>70</v>
      </c>
      <c r="G34" s="53" t="s">
        <v>70</v>
      </c>
      <c r="H34" s="53" t="str">
        <f t="shared" si="0"/>
        <v>0320AmendedReturn</v>
      </c>
      <c r="I34" s="53" t="s">
        <v>356</v>
      </c>
      <c r="J34" s="104" t="s">
        <v>354</v>
      </c>
      <c r="K34" s="161" t="s">
        <v>355</v>
      </c>
      <c r="L34" s="158" t="s">
        <v>356</v>
      </c>
      <c r="M34" s="167"/>
      <c r="N34" s="104"/>
      <c r="O34" s="90">
        <v>0</v>
      </c>
      <c r="P34" s="90" t="s">
        <v>69</v>
      </c>
      <c r="Q34" s="90">
        <v>1</v>
      </c>
      <c r="R34" s="90" t="s">
        <v>80</v>
      </c>
      <c r="S34" s="68" t="s">
        <v>102</v>
      </c>
      <c r="T34" s="68" t="s">
        <v>103</v>
      </c>
    </row>
    <row r="35" spans="1:20" s="126" customFormat="1" x14ac:dyDescent="0.25">
      <c r="A35" s="68">
        <f>VLOOKUP(E35,'MCP and METP Template'!E:F,2,0)</f>
        <v>33</v>
      </c>
      <c r="B35" s="68">
        <v>31</v>
      </c>
      <c r="C35" s="68"/>
      <c r="D35" s="53" t="s">
        <v>547</v>
      </c>
      <c r="E35" s="53" t="s">
        <v>358</v>
      </c>
      <c r="F35" s="53" t="s">
        <v>70</v>
      </c>
      <c r="G35" s="53" t="s">
        <v>70</v>
      </c>
      <c r="H35" s="53" t="str">
        <f t="shared" si="0"/>
        <v>0330ExtensionFiled</v>
      </c>
      <c r="I35" s="53" t="s">
        <v>358</v>
      </c>
      <c r="J35" s="104" t="s">
        <v>357</v>
      </c>
      <c r="K35" s="161" t="s">
        <v>357</v>
      </c>
      <c r="L35" s="158" t="s">
        <v>358</v>
      </c>
      <c r="M35" s="167"/>
      <c r="N35" s="104" t="s">
        <v>456</v>
      </c>
      <c r="O35" s="90">
        <v>0</v>
      </c>
      <c r="P35" s="90" t="s">
        <v>69</v>
      </c>
      <c r="Q35" s="90">
        <v>1</v>
      </c>
      <c r="R35" s="90" t="s">
        <v>80</v>
      </c>
      <c r="S35" s="68" t="s">
        <v>102</v>
      </c>
      <c r="T35" s="68" t="s">
        <v>103</v>
      </c>
    </row>
    <row r="36" spans="1:20" s="70" customFormat="1" ht="12.75" x14ac:dyDescent="0.2">
      <c r="A36" s="70">
        <v>34</v>
      </c>
      <c r="B36" s="85">
        <v>32</v>
      </c>
      <c r="C36" s="70" t="s">
        <v>999</v>
      </c>
      <c r="D36" s="70" t="s">
        <v>548</v>
      </c>
      <c r="E36" s="70" t="s">
        <v>549</v>
      </c>
      <c r="F36" s="70" t="s">
        <v>70</v>
      </c>
      <c r="G36" s="70" t="s">
        <v>70</v>
      </c>
      <c r="H36" s="70" t="str">
        <f t="shared" si="0"/>
        <v>0340ORTaxableIncome</v>
      </c>
      <c r="I36" s="70" t="s">
        <v>550</v>
      </c>
      <c r="J36" s="70" t="s">
        <v>1000</v>
      </c>
      <c r="K36" s="159" t="s">
        <v>1000</v>
      </c>
      <c r="L36" s="155" t="s">
        <v>1001</v>
      </c>
      <c r="M36" s="160" t="s">
        <v>362</v>
      </c>
      <c r="O36" s="111">
        <v>0</v>
      </c>
      <c r="P36" s="111" t="s">
        <v>70</v>
      </c>
      <c r="Q36" s="111">
        <v>12</v>
      </c>
      <c r="R36" s="111" t="s">
        <v>80</v>
      </c>
      <c r="S36" s="70" t="s">
        <v>552</v>
      </c>
      <c r="T36" s="70" t="s">
        <v>136</v>
      </c>
    </row>
    <row r="37" spans="1:20" s="70" customFormat="1" ht="12.75" x14ac:dyDescent="0.2">
      <c r="A37" s="70">
        <v>35</v>
      </c>
      <c r="B37" s="85">
        <v>33</v>
      </c>
      <c r="C37" s="70" t="s">
        <v>553</v>
      </c>
      <c r="D37" s="70" t="s">
        <v>554</v>
      </c>
      <c r="E37" s="70" t="s">
        <v>555</v>
      </c>
      <c r="F37" s="70" t="s">
        <v>70</v>
      </c>
      <c r="G37" s="70" t="s">
        <v>70</v>
      </c>
      <c r="H37" s="70" t="str">
        <f t="shared" si="0"/>
        <v>0350ExemptIncome</v>
      </c>
      <c r="I37" s="70" t="s">
        <v>555</v>
      </c>
      <c r="J37" s="70" t="s">
        <v>1002</v>
      </c>
      <c r="K37" s="159" t="s">
        <v>1002</v>
      </c>
      <c r="L37" s="155" t="s">
        <v>1162</v>
      </c>
      <c r="M37" s="160" t="s">
        <v>403</v>
      </c>
      <c r="O37" s="111">
        <v>0</v>
      </c>
      <c r="P37" s="111" t="s">
        <v>70</v>
      </c>
      <c r="Q37" s="111">
        <v>12</v>
      </c>
      <c r="R37" s="111" t="s">
        <v>80</v>
      </c>
      <c r="S37" s="70" t="s">
        <v>552</v>
      </c>
      <c r="T37" s="70" t="s">
        <v>136</v>
      </c>
    </row>
    <row r="38" spans="1:20" s="126" customFormat="1" x14ac:dyDescent="0.25">
      <c r="A38" s="68">
        <f>VLOOKUP(E38,'MCP and METP Template'!E:F,2,0)</f>
        <v>36</v>
      </c>
      <c r="B38" s="68">
        <v>34</v>
      </c>
      <c r="C38" s="68" t="s">
        <v>1003</v>
      </c>
      <c r="D38" s="53" t="s">
        <v>559</v>
      </c>
      <c r="E38" s="53" t="s">
        <v>558</v>
      </c>
      <c r="F38" s="53" t="s">
        <v>70</v>
      </c>
      <c r="G38" s="53" t="s">
        <v>70</v>
      </c>
      <c r="H38" s="53" t="str">
        <f t="shared" si="0"/>
        <v>0360PassthroughModification</v>
      </c>
      <c r="I38" s="53" t="s">
        <v>558</v>
      </c>
      <c r="J38" s="126" t="s">
        <v>1004</v>
      </c>
      <c r="K38" s="161" t="s">
        <v>1004</v>
      </c>
      <c r="L38" s="158" t="s">
        <v>1005</v>
      </c>
      <c r="M38" s="167" t="s">
        <v>468</v>
      </c>
      <c r="O38" s="90">
        <v>0</v>
      </c>
      <c r="P38" s="90" t="s">
        <v>70</v>
      </c>
      <c r="Q38" s="93">
        <v>12</v>
      </c>
      <c r="R38" s="90" t="s">
        <v>80</v>
      </c>
      <c r="S38" s="68" t="s">
        <v>552</v>
      </c>
      <c r="T38" s="68" t="s">
        <v>136</v>
      </c>
    </row>
    <row r="39" spans="1:20" s="126" customFormat="1" x14ac:dyDescent="0.25">
      <c r="A39" s="68">
        <f>VLOOKUP(E39,'MCP and METP Template'!E:F,2,0)</f>
        <v>38</v>
      </c>
      <c r="B39" s="68">
        <v>35</v>
      </c>
      <c r="C39" s="68" t="s">
        <v>1006</v>
      </c>
      <c r="D39" s="53" t="s">
        <v>562</v>
      </c>
      <c r="E39" s="53" t="s">
        <v>563</v>
      </c>
      <c r="F39" s="53" t="s">
        <v>70</v>
      </c>
      <c r="G39" s="53" t="s">
        <v>70</v>
      </c>
      <c r="H39" s="53" t="str">
        <f t="shared" si="0"/>
        <v>0380Exemption</v>
      </c>
      <c r="I39" s="53" t="s">
        <v>563</v>
      </c>
      <c r="J39" s="104" t="s">
        <v>1007</v>
      </c>
      <c r="K39" s="161" t="s">
        <v>1007</v>
      </c>
      <c r="L39" s="158" t="s">
        <v>1008</v>
      </c>
      <c r="M39" s="167" t="s">
        <v>403</v>
      </c>
      <c r="N39" s="104"/>
      <c r="O39" s="90">
        <v>0</v>
      </c>
      <c r="P39" s="90" t="s">
        <v>70</v>
      </c>
      <c r="Q39" s="93">
        <v>12</v>
      </c>
      <c r="R39" s="90" t="s">
        <v>80</v>
      </c>
      <c r="S39" s="105" t="s">
        <v>565</v>
      </c>
      <c r="T39" s="68" t="s">
        <v>566</v>
      </c>
    </row>
    <row r="40" spans="1:20" s="126" customFormat="1" x14ac:dyDescent="0.25">
      <c r="A40" s="68">
        <f>VLOOKUP(E40,'MCP and METP Template'!E:F,2,0)</f>
        <v>39</v>
      </c>
      <c r="B40" s="68">
        <v>36</v>
      </c>
      <c r="C40" s="68" t="s">
        <v>1009</v>
      </c>
      <c r="D40" s="53" t="s">
        <v>567</v>
      </c>
      <c r="E40" s="53" t="s">
        <v>568</v>
      </c>
      <c r="F40" s="53" t="s">
        <v>70</v>
      </c>
      <c r="G40" s="53" t="s">
        <v>70</v>
      </c>
      <c r="H40" s="53" t="str">
        <f t="shared" si="0"/>
        <v>0390SubjectIncome</v>
      </c>
      <c r="I40" s="53" t="s">
        <v>568</v>
      </c>
      <c r="J40" s="104" t="s">
        <v>1010</v>
      </c>
      <c r="K40" s="161" t="s">
        <v>1010</v>
      </c>
      <c r="L40" s="158" t="s">
        <v>550</v>
      </c>
      <c r="M40" s="167" t="s">
        <v>468</v>
      </c>
      <c r="N40" s="104"/>
      <c r="O40" s="90">
        <v>0</v>
      </c>
      <c r="P40" s="90" t="s">
        <v>70</v>
      </c>
      <c r="Q40" s="93">
        <v>12</v>
      </c>
      <c r="R40" s="90" t="s">
        <v>80</v>
      </c>
      <c r="S40" s="37" t="s">
        <v>570</v>
      </c>
      <c r="T40" s="68" t="s">
        <v>571</v>
      </c>
    </row>
    <row r="41" spans="1:20" s="126" customFormat="1" x14ac:dyDescent="0.25">
      <c r="A41" s="68">
        <f>VLOOKUP(E41,'MCP and METP Template'!E:F,2,0)</f>
        <v>44</v>
      </c>
      <c r="B41" s="68">
        <v>37</v>
      </c>
      <c r="C41" s="68" t="s">
        <v>1017</v>
      </c>
      <c r="D41" s="53" t="s">
        <v>584</v>
      </c>
      <c r="E41" s="53" t="s">
        <v>439</v>
      </c>
      <c r="F41" s="53" t="s">
        <v>70</v>
      </c>
      <c r="G41" s="53" t="s">
        <v>70</v>
      </c>
      <c r="H41" s="53" t="str">
        <f t="shared" si="0"/>
        <v>0440TotalTax</v>
      </c>
      <c r="I41" s="53" t="s">
        <v>439</v>
      </c>
      <c r="J41" s="104" t="s">
        <v>1021</v>
      </c>
      <c r="K41" s="161" t="s">
        <v>1021</v>
      </c>
      <c r="L41" s="158" t="s">
        <v>439</v>
      </c>
      <c r="M41" s="167" t="s">
        <v>362</v>
      </c>
      <c r="N41" s="104" t="s">
        <v>456</v>
      </c>
      <c r="O41" s="90">
        <v>0</v>
      </c>
      <c r="P41" s="90" t="s">
        <v>70</v>
      </c>
      <c r="Q41" s="93">
        <v>12</v>
      </c>
      <c r="R41" s="90" t="s">
        <v>80</v>
      </c>
      <c r="S41" s="37" t="s">
        <v>570</v>
      </c>
      <c r="T41" s="68" t="s">
        <v>571</v>
      </c>
    </row>
    <row r="42" spans="1:20" s="126" customFormat="1" x14ac:dyDescent="0.25">
      <c r="A42" s="68">
        <f>VLOOKUP(E42,'MCP and METP Template'!E:F,2,0)</f>
        <v>45</v>
      </c>
      <c r="B42" s="68">
        <v>38</v>
      </c>
      <c r="C42" s="68" t="s">
        <v>1019</v>
      </c>
      <c r="D42" s="53" t="s">
        <v>586</v>
      </c>
      <c r="E42" s="53" t="s">
        <v>587</v>
      </c>
      <c r="F42" s="53" t="s">
        <v>70</v>
      </c>
      <c r="G42" s="53" t="s">
        <v>70</v>
      </c>
      <c r="H42" s="53" t="str">
        <f t="shared" si="0"/>
        <v>0450CreditOtherStateTax</v>
      </c>
      <c r="I42" s="53" t="s">
        <v>587</v>
      </c>
      <c r="J42" s="104" t="s">
        <v>1023</v>
      </c>
      <c r="K42" s="161" t="s">
        <v>1023</v>
      </c>
      <c r="L42" s="158" t="s">
        <v>1024</v>
      </c>
      <c r="M42" s="167" t="s">
        <v>403</v>
      </c>
      <c r="N42" s="104"/>
      <c r="O42" s="90">
        <v>0</v>
      </c>
      <c r="P42" s="90" t="s">
        <v>70</v>
      </c>
      <c r="Q42" s="93">
        <v>12</v>
      </c>
      <c r="R42" s="90" t="s">
        <v>80</v>
      </c>
      <c r="S42" s="105" t="s">
        <v>565</v>
      </c>
      <c r="T42" s="68" t="s">
        <v>589</v>
      </c>
    </row>
    <row r="43" spans="1:20" s="126" customFormat="1" x14ac:dyDescent="0.25">
      <c r="A43" s="68">
        <f>VLOOKUP(E43,'MCP and METP Template'!E:F,2,0)</f>
        <v>46</v>
      </c>
      <c r="B43" s="68">
        <v>39</v>
      </c>
      <c r="C43" s="68" t="s">
        <v>385</v>
      </c>
      <c r="D43" s="53" t="s">
        <v>590</v>
      </c>
      <c r="E43" s="53" t="s">
        <v>590</v>
      </c>
      <c r="F43" s="53" t="s">
        <v>70</v>
      </c>
      <c r="G43" s="53" t="s">
        <v>70</v>
      </c>
      <c r="H43" s="53" t="str">
        <f t="shared" si="0"/>
        <v>0460Withholding</v>
      </c>
      <c r="I43" s="53" t="s">
        <v>590</v>
      </c>
      <c r="J43" s="104" t="s">
        <v>1026</v>
      </c>
      <c r="K43" s="161" t="s">
        <v>1027</v>
      </c>
      <c r="L43" s="158" t="s">
        <v>1028</v>
      </c>
      <c r="M43" s="167" t="s">
        <v>403</v>
      </c>
      <c r="N43" s="104"/>
      <c r="O43" s="90">
        <v>0</v>
      </c>
      <c r="P43" s="90" t="s">
        <v>70</v>
      </c>
      <c r="Q43" s="93">
        <v>12</v>
      </c>
      <c r="R43" s="90" t="s">
        <v>80</v>
      </c>
      <c r="S43" s="105" t="s">
        <v>565</v>
      </c>
      <c r="T43" s="68" t="s">
        <v>589</v>
      </c>
    </row>
    <row r="44" spans="1:20" s="126" customFormat="1" x14ac:dyDescent="0.25">
      <c r="A44" s="68">
        <f>VLOOKUP(E44,'MCP and METP Template'!E:F,2,0)</f>
        <v>47</v>
      </c>
      <c r="B44" s="68">
        <v>40</v>
      </c>
      <c r="C44" s="68" t="s">
        <v>1022</v>
      </c>
      <c r="D44" s="53" t="s">
        <v>234</v>
      </c>
      <c r="E44" s="53" t="s">
        <v>234</v>
      </c>
      <c r="F44" s="53" t="s">
        <v>70</v>
      </c>
      <c r="G44" s="53" t="s">
        <v>70</v>
      </c>
      <c r="H44" s="53" t="str">
        <f t="shared" si="0"/>
        <v>0470Prepayments</v>
      </c>
      <c r="I44" s="53" t="s">
        <v>234</v>
      </c>
      <c r="J44" s="104" t="s">
        <v>1030</v>
      </c>
      <c r="K44" s="161" t="s">
        <v>1030</v>
      </c>
      <c r="L44" s="158" t="s">
        <v>234</v>
      </c>
      <c r="M44" s="167" t="s">
        <v>403</v>
      </c>
      <c r="N44" s="104"/>
      <c r="O44" s="90">
        <v>0</v>
      </c>
      <c r="P44" s="90" t="s">
        <v>70</v>
      </c>
      <c r="Q44" s="93">
        <v>12</v>
      </c>
      <c r="R44" s="90" t="s">
        <v>80</v>
      </c>
      <c r="S44" s="105" t="s">
        <v>565</v>
      </c>
      <c r="T44" s="68" t="s">
        <v>589</v>
      </c>
    </row>
    <row r="45" spans="1:20" s="126" customFormat="1" x14ac:dyDescent="0.25">
      <c r="A45" s="68">
        <f>VLOOKUP(E45,'MCP and METP Template'!E:F,2,0)</f>
        <v>48</v>
      </c>
      <c r="B45" s="68">
        <v>41</v>
      </c>
      <c r="C45" s="68" t="s">
        <v>1025</v>
      </c>
      <c r="D45" s="53" t="s">
        <v>593</v>
      </c>
      <c r="E45" s="53" t="s">
        <v>594</v>
      </c>
      <c r="F45" s="53" t="s">
        <v>70</v>
      </c>
      <c r="G45" s="53" t="s">
        <v>70</v>
      </c>
      <c r="H45" s="53" t="str">
        <f t="shared" si="0"/>
        <v>0480Penalties</v>
      </c>
      <c r="I45" s="53" t="s">
        <v>594</v>
      </c>
      <c r="J45" s="104" t="s">
        <v>1032</v>
      </c>
      <c r="K45" s="161" t="s">
        <v>1032</v>
      </c>
      <c r="L45" s="158" t="s">
        <v>593</v>
      </c>
      <c r="M45" s="167" t="s">
        <v>362</v>
      </c>
      <c r="N45" s="104"/>
      <c r="O45" s="90">
        <v>0</v>
      </c>
      <c r="P45" s="90" t="s">
        <v>70</v>
      </c>
      <c r="Q45" s="93">
        <v>12</v>
      </c>
      <c r="R45" s="90" t="s">
        <v>80</v>
      </c>
      <c r="S45" s="37" t="s">
        <v>570</v>
      </c>
      <c r="T45" s="68" t="s">
        <v>571</v>
      </c>
    </row>
    <row r="46" spans="1:20" s="126" customFormat="1" x14ac:dyDescent="0.25">
      <c r="A46" s="68">
        <f>VLOOKUP(E46,'MCP and METP Template'!E:F,2,0)</f>
        <v>49</v>
      </c>
      <c r="B46" s="68">
        <v>42</v>
      </c>
      <c r="C46" s="68" t="s">
        <v>1029</v>
      </c>
      <c r="D46" s="53" t="s">
        <v>233</v>
      </c>
      <c r="E46" s="53" t="s">
        <v>233</v>
      </c>
      <c r="F46" s="53" t="s">
        <v>70</v>
      </c>
      <c r="G46" s="53" t="s">
        <v>70</v>
      </c>
      <c r="H46" s="53" t="str">
        <f t="shared" si="0"/>
        <v>0490Interest</v>
      </c>
      <c r="I46" s="53" t="s">
        <v>233</v>
      </c>
      <c r="J46" s="104" t="s">
        <v>1034</v>
      </c>
      <c r="K46" s="161" t="s">
        <v>1034</v>
      </c>
      <c r="L46" s="158" t="s">
        <v>233</v>
      </c>
      <c r="M46" s="167" t="s">
        <v>362</v>
      </c>
      <c r="N46" s="104"/>
      <c r="O46" s="90">
        <v>0</v>
      </c>
      <c r="P46" s="90" t="s">
        <v>70</v>
      </c>
      <c r="Q46" s="93">
        <v>12</v>
      </c>
      <c r="R46" s="90" t="s">
        <v>80</v>
      </c>
      <c r="S46" s="37" t="s">
        <v>570</v>
      </c>
      <c r="T46" s="68" t="s">
        <v>571</v>
      </c>
    </row>
    <row r="47" spans="1:20" s="126" customFormat="1" x14ac:dyDescent="0.25">
      <c r="A47" s="68">
        <f>VLOOKUP(E47,'MCP and METP Template'!E:F,2,0)</f>
        <v>50</v>
      </c>
      <c r="B47" s="68">
        <v>43</v>
      </c>
      <c r="C47" s="68" t="s">
        <v>1031</v>
      </c>
      <c r="D47" s="68" t="s">
        <v>597</v>
      </c>
      <c r="E47" s="53" t="s">
        <v>597</v>
      </c>
      <c r="F47" s="53" t="s">
        <v>70</v>
      </c>
      <c r="G47" s="53" t="s">
        <v>70</v>
      </c>
      <c r="H47" s="53" t="str">
        <f t="shared" si="0"/>
        <v>0500Balance</v>
      </c>
      <c r="I47" s="53" t="s">
        <v>597</v>
      </c>
      <c r="J47" s="104" t="s">
        <v>1036</v>
      </c>
      <c r="K47" s="161" t="s">
        <v>1036</v>
      </c>
      <c r="L47" s="158" t="s">
        <v>1037</v>
      </c>
      <c r="M47" s="167" t="s">
        <v>468</v>
      </c>
      <c r="N47" s="104"/>
      <c r="O47" s="90">
        <v>0</v>
      </c>
      <c r="P47" s="90" t="s">
        <v>70</v>
      </c>
      <c r="Q47" s="93">
        <v>12</v>
      </c>
      <c r="R47" s="90" t="s">
        <v>80</v>
      </c>
      <c r="S47" s="68" t="s">
        <v>552</v>
      </c>
      <c r="T47" s="68" t="s">
        <v>136</v>
      </c>
    </row>
    <row r="48" spans="1:20" s="126" customFormat="1" x14ac:dyDescent="0.25">
      <c r="A48" s="68">
        <f>VLOOKUP(E48,'MCP and METP Template'!E:F,2,0)</f>
        <v>51</v>
      </c>
      <c r="B48" s="68">
        <v>44</v>
      </c>
      <c r="C48" s="68" t="s">
        <v>1033</v>
      </c>
      <c r="D48" s="104" t="s">
        <v>238</v>
      </c>
      <c r="E48" s="53" t="s">
        <v>238</v>
      </c>
      <c r="F48" s="53" t="s">
        <v>70</v>
      </c>
      <c r="G48" s="53" t="s">
        <v>70</v>
      </c>
      <c r="H48" s="53" t="str">
        <f t="shared" si="0"/>
        <v>0510Overpayment</v>
      </c>
      <c r="I48" s="53" t="s">
        <v>238</v>
      </c>
      <c r="J48" s="104" t="s">
        <v>1039</v>
      </c>
      <c r="K48" s="161" t="s">
        <v>1039</v>
      </c>
      <c r="L48" s="158" t="s">
        <v>238</v>
      </c>
      <c r="M48" s="167" t="s">
        <v>403</v>
      </c>
      <c r="N48" s="104"/>
      <c r="O48" s="90">
        <v>0</v>
      </c>
      <c r="P48" s="90" t="s">
        <v>70</v>
      </c>
      <c r="Q48" s="93">
        <v>12</v>
      </c>
      <c r="R48" s="90" t="s">
        <v>80</v>
      </c>
      <c r="S48" s="105" t="s">
        <v>565</v>
      </c>
      <c r="T48" s="68" t="s">
        <v>589</v>
      </c>
    </row>
    <row r="49" spans="1:20" s="126" customFormat="1" x14ac:dyDescent="0.25">
      <c r="A49" s="68">
        <f>VLOOKUP(E49,'MCP and METP Template'!E:F,2,0)</f>
        <v>52</v>
      </c>
      <c r="B49" s="68">
        <v>45</v>
      </c>
      <c r="C49" s="104" t="s">
        <v>1163</v>
      </c>
      <c r="D49" s="104" t="s">
        <v>242</v>
      </c>
      <c r="E49" s="53" t="s">
        <v>242</v>
      </c>
      <c r="F49" s="53" t="s">
        <v>70</v>
      </c>
      <c r="G49" s="53" t="s">
        <v>70</v>
      </c>
      <c r="H49" s="53" t="str">
        <f t="shared" si="0"/>
        <v>0520Refund</v>
      </c>
      <c r="I49" s="53" t="s">
        <v>242</v>
      </c>
      <c r="J49" s="104" t="s">
        <v>1041</v>
      </c>
      <c r="K49" s="161" t="s">
        <v>1041</v>
      </c>
      <c r="L49" s="158" t="s">
        <v>450</v>
      </c>
      <c r="M49" s="167" t="s">
        <v>362</v>
      </c>
      <c r="N49" s="104"/>
      <c r="O49" s="90">
        <v>0</v>
      </c>
      <c r="P49" s="90" t="s">
        <v>70</v>
      </c>
      <c r="Q49" s="93">
        <v>12</v>
      </c>
      <c r="R49" s="90" t="s">
        <v>80</v>
      </c>
      <c r="S49" s="37" t="s">
        <v>570</v>
      </c>
      <c r="T49" s="68" t="s">
        <v>571</v>
      </c>
    </row>
    <row r="50" spans="1:20" s="126" customFormat="1" x14ac:dyDescent="0.25">
      <c r="A50" s="68">
        <f>VLOOKUP(E50,'MCP and METP Template'!E:F,2,0)</f>
        <v>53</v>
      </c>
      <c r="B50" s="68">
        <v>46</v>
      </c>
      <c r="C50" s="68" t="s">
        <v>1164</v>
      </c>
      <c r="D50" s="104" t="s">
        <v>601</v>
      </c>
      <c r="E50" s="53" t="s">
        <v>602</v>
      </c>
      <c r="F50" s="53" t="s">
        <v>70</v>
      </c>
      <c r="G50" s="53" t="s">
        <v>70</v>
      </c>
      <c r="H50" s="53" t="str">
        <f t="shared" si="0"/>
        <v>0530Credit</v>
      </c>
      <c r="I50" s="53" t="s">
        <v>602</v>
      </c>
      <c r="J50" s="104" t="s">
        <v>1043</v>
      </c>
      <c r="K50" s="161" t="s">
        <v>1043</v>
      </c>
      <c r="L50" s="158" t="s">
        <v>453</v>
      </c>
      <c r="M50" s="167" t="s">
        <v>362</v>
      </c>
      <c r="N50" s="104"/>
      <c r="O50" s="90">
        <v>0</v>
      </c>
      <c r="P50" s="90" t="s">
        <v>70</v>
      </c>
      <c r="Q50" s="93">
        <v>12</v>
      </c>
      <c r="R50" s="90" t="s">
        <v>80</v>
      </c>
      <c r="S50" s="37" t="s">
        <v>570</v>
      </c>
      <c r="T50" s="68" t="s">
        <v>571</v>
      </c>
    </row>
    <row r="51" spans="1:20" s="126" customFormat="1" x14ac:dyDescent="0.25">
      <c r="A51" s="68">
        <f>VLOOKUP(E51,'MCP and METP Template'!E:F,2,0)</f>
        <v>54</v>
      </c>
      <c r="B51" s="68">
        <v>47</v>
      </c>
      <c r="C51" s="68" t="s">
        <v>1035</v>
      </c>
      <c r="D51" s="104" t="s">
        <v>243</v>
      </c>
      <c r="E51" s="53" t="s">
        <v>244</v>
      </c>
      <c r="F51" s="53" t="s">
        <v>70</v>
      </c>
      <c r="G51" s="53" t="s">
        <v>70</v>
      </c>
      <c r="H51" s="53" t="str">
        <f t="shared" si="0"/>
        <v>0540AmountDue</v>
      </c>
      <c r="I51" s="53" t="s">
        <v>244</v>
      </c>
      <c r="J51" s="104" t="s">
        <v>455</v>
      </c>
      <c r="K51" s="161" t="s">
        <v>455</v>
      </c>
      <c r="L51" s="158" t="s">
        <v>455</v>
      </c>
      <c r="M51" s="167" t="s">
        <v>362</v>
      </c>
      <c r="N51" s="104"/>
      <c r="O51" s="90">
        <v>0</v>
      </c>
      <c r="P51" s="90" t="s">
        <v>70</v>
      </c>
      <c r="Q51" s="93">
        <v>12</v>
      </c>
      <c r="R51" s="90" t="s">
        <v>80</v>
      </c>
      <c r="S51" s="37" t="s">
        <v>570</v>
      </c>
      <c r="T51" s="68" t="s">
        <v>571</v>
      </c>
    </row>
    <row r="52" spans="1:20" s="126" customFormat="1" x14ac:dyDescent="0.25">
      <c r="A52" s="68">
        <v>124</v>
      </c>
      <c r="B52" s="68">
        <v>48</v>
      </c>
      <c r="C52" s="68"/>
      <c r="D52" s="155" t="s">
        <v>1045</v>
      </c>
      <c r="E52" s="104" t="s">
        <v>742</v>
      </c>
      <c r="F52" s="53" t="s">
        <v>70</v>
      </c>
      <c r="G52" s="53" t="s">
        <v>70</v>
      </c>
      <c r="H52" s="53" t="str">
        <f t="shared" si="0"/>
        <v>1240SchA1a</v>
      </c>
      <c r="I52" s="104" t="s">
        <v>742</v>
      </c>
      <c r="J52" s="126" t="s">
        <v>1046</v>
      </c>
      <c r="K52" s="161" t="s">
        <v>1046</v>
      </c>
      <c r="L52" s="158" t="s">
        <v>1047</v>
      </c>
      <c r="M52" s="167"/>
      <c r="O52" s="93"/>
      <c r="P52" s="93" t="s">
        <v>70</v>
      </c>
      <c r="Q52" s="93">
        <v>11</v>
      </c>
      <c r="R52" s="93" t="s">
        <v>72</v>
      </c>
      <c r="S52" s="37" t="s">
        <v>512</v>
      </c>
      <c r="T52" s="37"/>
    </row>
    <row r="53" spans="1:20" s="106" customFormat="1" x14ac:dyDescent="0.25">
      <c r="A53" s="68">
        <v>126</v>
      </c>
      <c r="B53" s="68">
        <v>49</v>
      </c>
      <c r="C53" s="68"/>
      <c r="D53" s="155" t="s">
        <v>1048</v>
      </c>
      <c r="E53" s="106" t="s">
        <v>746</v>
      </c>
      <c r="F53" s="53" t="s">
        <v>70</v>
      </c>
      <c r="G53" s="53" t="s">
        <v>70</v>
      </c>
      <c r="H53" s="53" t="str">
        <f t="shared" si="0"/>
        <v>1260SchA1c</v>
      </c>
      <c r="I53" s="106" t="s">
        <v>746</v>
      </c>
      <c r="J53" s="106" t="s">
        <v>1049</v>
      </c>
      <c r="K53" s="159" t="s">
        <v>1049</v>
      </c>
      <c r="L53" s="155" t="s">
        <v>1050</v>
      </c>
      <c r="M53" s="160"/>
      <c r="O53" s="93"/>
      <c r="P53" s="93" t="s">
        <v>70</v>
      </c>
      <c r="Q53" s="93">
        <v>11</v>
      </c>
      <c r="R53" s="93" t="s">
        <v>72</v>
      </c>
      <c r="S53" s="37" t="s">
        <v>1051</v>
      </c>
    </row>
    <row r="54" spans="1:20" s="106" customFormat="1" x14ac:dyDescent="0.25">
      <c r="A54" s="68">
        <f>VLOOKUP(E54,'MCP and METP Template'!E:F,2,0)</f>
        <v>127</v>
      </c>
      <c r="B54" s="68">
        <v>50</v>
      </c>
      <c r="C54" s="68"/>
      <c r="D54" s="155" t="s">
        <v>1052</v>
      </c>
      <c r="E54" s="106" t="s">
        <v>748</v>
      </c>
      <c r="F54" s="53" t="s">
        <v>70</v>
      </c>
      <c r="G54" s="53" t="s">
        <v>70</v>
      </c>
      <c r="H54" s="53" t="str">
        <f t="shared" si="0"/>
        <v>1270SchA1d</v>
      </c>
      <c r="I54" s="106" t="s">
        <v>748</v>
      </c>
      <c r="J54" s="106" t="s">
        <v>1053</v>
      </c>
      <c r="K54" s="159" t="s">
        <v>1053</v>
      </c>
      <c r="L54" s="155" t="s">
        <v>1054</v>
      </c>
      <c r="M54" s="160" t="s">
        <v>362</v>
      </c>
      <c r="O54" s="93">
        <v>0</v>
      </c>
      <c r="P54" s="93" t="s">
        <v>70</v>
      </c>
      <c r="Q54" s="93">
        <v>12</v>
      </c>
      <c r="R54" s="93" t="s">
        <v>80</v>
      </c>
      <c r="S54" s="37" t="s">
        <v>570</v>
      </c>
      <c r="T54" s="37" t="s">
        <v>571</v>
      </c>
    </row>
    <row r="55" spans="1:20" s="106" customFormat="1" x14ac:dyDescent="0.25">
      <c r="A55" s="68">
        <f>VLOOKUP(E55,'MCP and METP Template'!E:F,2,0)</f>
        <v>128</v>
      </c>
      <c r="B55" s="68">
        <v>51</v>
      </c>
      <c r="C55" s="68"/>
      <c r="D55" s="155" t="s">
        <v>1055</v>
      </c>
      <c r="E55" s="106" t="s">
        <v>750</v>
      </c>
      <c r="F55" s="53" t="s">
        <v>70</v>
      </c>
      <c r="G55" s="53" t="s">
        <v>70</v>
      </c>
      <c r="H55" s="53" t="str">
        <f t="shared" si="0"/>
        <v>1280SchA1e</v>
      </c>
      <c r="I55" s="106" t="s">
        <v>750</v>
      </c>
      <c r="J55" s="106" t="s">
        <v>1056</v>
      </c>
      <c r="K55" s="159" t="s">
        <v>1056</v>
      </c>
      <c r="L55" s="155" t="s">
        <v>1058</v>
      </c>
      <c r="M55" s="160" t="s">
        <v>362</v>
      </c>
      <c r="O55" s="93">
        <v>0</v>
      </c>
      <c r="P55" s="93" t="s">
        <v>70</v>
      </c>
      <c r="Q55" s="93">
        <v>12</v>
      </c>
      <c r="R55" s="93" t="s">
        <v>80</v>
      </c>
      <c r="S55" s="37" t="s">
        <v>570</v>
      </c>
      <c r="T55" s="37" t="s">
        <v>571</v>
      </c>
    </row>
    <row r="56" spans="1:20" s="106" customFormat="1" x14ac:dyDescent="0.25">
      <c r="A56" s="68">
        <f>VLOOKUP(E56,'MCP and METP Template'!E:F,2,0)</f>
        <v>129</v>
      </c>
      <c r="B56" s="68">
        <v>52</v>
      </c>
      <c r="C56" s="68"/>
      <c r="D56" s="155" t="s">
        <v>1059</v>
      </c>
      <c r="E56" s="106" t="s">
        <v>752</v>
      </c>
      <c r="F56" s="53" t="s">
        <v>70</v>
      </c>
      <c r="G56" s="53" t="s">
        <v>70</v>
      </c>
      <c r="H56" s="53" t="str">
        <f t="shared" si="0"/>
        <v>1290SchA2a</v>
      </c>
      <c r="I56" s="106" t="s">
        <v>752</v>
      </c>
      <c r="K56" s="161" t="s">
        <v>1046</v>
      </c>
      <c r="L56" s="158" t="s">
        <v>1047</v>
      </c>
      <c r="M56" s="160"/>
      <c r="O56" s="93"/>
      <c r="P56" s="93" t="s">
        <v>70</v>
      </c>
      <c r="Q56" s="93">
        <v>11</v>
      </c>
      <c r="R56" s="93" t="s">
        <v>72</v>
      </c>
      <c r="S56" s="37" t="s">
        <v>512</v>
      </c>
      <c r="T56" s="37"/>
    </row>
    <row r="57" spans="1:20" s="106" customFormat="1" x14ac:dyDescent="0.25">
      <c r="A57" s="68">
        <v>131</v>
      </c>
      <c r="B57" s="68">
        <v>53</v>
      </c>
      <c r="C57" s="68"/>
      <c r="D57" s="155" t="s">
        <v>1060</v>
      </c>
      <c r="E57" s="106" t="s">
        <v>756</v>
      </c>
      <c r="F57" s="53" t="s">
        <v>70</v>
      </c>
      <c r="G57" s="53" t="s">
        <v>70</v>
      </c>
      <c r="H57" s="53" t="str">
        <f t="shared" si="0"/>
        <v>1310SchA2c</v>
      </c>
      <c r="I57" s="106" t="s">
        <v>756</v>
      </c>
      <c r="K57" s="161" t="s">
        <v>1049</v>
      </c>
      <c r="L57" s="158" t="s">
        <v>1050</v>
      </c>
      <c r="M57" s="160"/>
      <c r="O57" s="93"/>
      <c r="P57" s="93" t="s">
        <v>70</v>
      </c>
      <c r="Q57" s="93">
        <v>11</v>
      </c>
      <c r="R57" s="93" t="s">
        <v>72</v>
      </c>
      <c r="S57" s="37" t="s">
        <v>1051</v>
      </c>
    </row>
    <row r="58" spans="1:20" s="106" customFormat="1" x14ac:dyDescent="0.25">
      <c r="A58" s="68">
        <f>VLOOKUP(E58,'MCP and METP Template'!E:F,2,0)</f>
        <v>132</v>
      </c>
      <c r="B58" s="68">
        <v>54</v>
      </c>
      <c r="C58" s="68"/>
      <c r="D58" s="155" t="s">
        <v>1061</v>
      </c>
      <c r="E58" s="106" t="s">
        <v>758</v>
      </c>
      <c r="F58" s="53" t="s">
        <v>70</v>
      </c>
      <c r="G58" s="53" t="s">
        <v>70</v>
      </c>
      <c r="H58" s="53" t="str">
        <f t="shared" si="0"/>
        <v>1320SchA2d</v>
      </c>
      <c r="I58" s="106" t="s">
        <v>758</v>
      </c>
      <c r="K58" s="161" t="s">
        <v>1053</v>
      </c>
      <c r="L58" s="158" t="s">
        <v>1054</v>
      </c>
      <c r="M58" s="160"/>
      <c r="O58" s="93">
        <v>0</v>
      </c>
      <c r="P58" s="93" t="s">
        <v>70</v>
      </c>
      <c r="Q58" s="93">
        <v>12</v>
      </c>
      <c r="R58" s="93" t="s">
        <v>80</v>
      </c>
      <c r="S58" s="37" t="s">
        <v>570</v>
      </c>
      <c r="T58" s="37" t="s">
        <v>571</v>
      </c>
    </row>
    <row r="59" spans="1:20" s="106" customFormat="1" x14ac:dyDescent="0.25">
      <c r="A59" s="68">
        <f>VLOOKUP(E59,'MCP and METP Template'!E:F,2,0)</f>
        <v>133</v>
      </c>
      <c r="B59" s="68">
        <v>55</v>
      </c>
      <c r="C59" s="68"/>
      <c r="D59" s="155" t="s">
        <v>1062</v>
      </c>
      <c r="E59" s="106" t="s">
        <v>760</v>
      </c>
      <c r="F59" s="53" t="s">
        <v>70</v>
      </c>
      <c r="G59" s="53" t="s">
        <v>70</v>
      </c>
      <c r="H59" s="53" t="str">
        <f t="shared" si="0"/>
        <v>1330SchA2e</v>
      </c>
      <c r="I59" s="106" t="s">
        <v>760</v>
      </c>
      <c r="K59" s="161" t="s">
        <v>1057</v>
      </c>
      <c r="L59" s="158" t="s">
        <v>1058</v>
      </c>
      <c r="M59" s="160"/>
      <c r="O59" s="93">
        <v>0</v>
      </c>
      <c r="P59" s="93" t="s">
        <v>70</v>
      </c>
      <c r="Q59" s="93">
        <v>12</v>
      </c>
      <c r="R59" s="93" t="s">
        <v>80</v>
      </c>
      <c r="S59" s="37" t="s">
        <v>570</v>
      </c>
      <c r="T59" s="37" t="s">
        <v>571</v>
      </c>
    </row>
    <row r="60" spans="1:20" s="106" customFormat="1" x14ac:dyDescent="0.25">
      <c r="A60" s="68">
        <f>VLOOKUP(E60,'MCP and METP Template'!E:F,2,0)</f>
        <v>134</v>
      </c>
      <c r="B60" s="68">
        <v>56</v>
      </c>
      <c r="C60" s="68"/>
      <c r="D60" s="155" t="s">
        <v>1063</v>
      </c>
      <c r="E60" s="106" t="s">
        <v>762</v>
      </c>
      <c r="F60" s="53" t="s">
        <v>70</v>
      </c>
      <c r="G60" s="53" t="s">
        <v>70</v>
      </c>
      <c r="H60" s="53" t="str">
        <f t="shared" si="0"/>
        <v>1340SchA3a</v>
      </c>
      <c r="I60" s="106" t="s">
        <v>762</v>
      </c>
      <c r="K60" s="161" t="s">
        <v>1046</v>
      </c>
      <c r="L60" s="158" t="s">
        <v>1047</v>
      </c>
      <c r="M60" s="160"/>
      <c r="O60" s="93"/>
      <c r="P60" s="93" t="s">
        <v>70</v>
      </c>
      <c r="Q60" s="93">
        <v>11</v>
      </c>
      <c r="R60" s="93" t="s">
        <v>72</v>
      </c>
      <c r="S60" s="37" t="s">
        <v>512</v>
      </c>
      <c r="T60" s="37"/>
    </row>
    <row r="61" spans="1:20" s="106" customFormat="1" x14ac:dyDescent="0.25">
      <c r="A61" s="68">
        <v>136</v>
      </c>
      <c r="B61" s="68">
        <v>57</v>
      </c>
      <c r="C61" s="68"/>
      <c r="D61" s="155" t="s">
        <v>1060</v>
      </c>
      <c r="E61" s="106" t="s">
        <v>765</v>
      </c>
      <c r="F61" s="53" t="s">
        <v>70</v>
      </c>
      <c r="G61" s="53" t="s">
        <v>70</v>
      </c>
      <c r="H61" s="53" t="str">
        <f t="shared" si="0"/>
        <v>1360SchA3c</v>
      </c>
      <c r="I61" s="106" t="s">
        <v>765</v>
      </c>
      <c r="K61" s="161" t="s">
        <v>1049</v>
      </c>
      <c r="L61" s="158" t="s">
        <v>1050</v>
      </c>
      <c r="M61" s="160"/>
      <c r="O61" s="93"/>
      <c r="P61" s="93" t="s">
        <v>70</v>
      </c>
      <c r="Q61" s="93">
        <v>11</v>
      </c>
      <c r="R61" s="93" t="s">
        <v>72</v>
      </c>
      <c r="S61" s="37" t="s">
        <v>1051</v>
      </c>
    </row>
    <row r="62" spans="1:20" s="106" customFormat="1" x14ac:dyDescent="0.25">
      <c r="A62" s="68">
        <f>VLOOKUP(E62,'MCP and METP Template'!E:F,2,0)</f>
        <v>137</v>
      </c>
      <c r="B62" s="68">
        <v>58</v>
      </c>
      <c r="C62" s="68"/>
      <c r="D62" s="155" t="s">
        <v>1064</v>
      </c>
      <c r="E62" s="106" t="s">
        <v>767</v>
      </c>
      <c r="F62" s="53" t="s">
        <v>70</v>
      </c>
      <c r="G62" s="53" t="s">
        <v>70</v>
      </c>
      <c r="H62" s="53" t="str">
        <f t="shared" si="0"/>
        <v>1370SchA3d</v>
      </c>
      <c r="I62" s="106" t="s">
        <v>767</v>
      </c>
      <c r="K62" s="161" t="s">
        <v>1053</v>
      </c>
      <c r="L62" s="158" t="s">
        <v>1054</v>
      </c>
      <c r="M62" s="160"/>
      <c r="O62" s="93">
        <v>0</v>
      </c>
      <c r="P62" s="93" t="s">
        <v>70</v>
      </c>
      <c r="Q62" s="93">
        <v>12</v>
      </c>
      <c r="R62" s="93" t="s">
        <v>80</v>
      </c>
      <c r="S62" s="37" t="s">
        <v>570</v>
      </c>
      <c r="T62" s="37" t="s">
        <v>571</v>
      </c>
    </row>
    <row r="63" spans="1:20" s="106" customFormat="1" x14ac:dyDescent="0.25">
      <c r="A63" s="68">
        <f>VLOOKUP(E63,'MCP and METP Template'!E:F,2,0)</f>
        <v>138</v>
      </c>
      <c r="B63" s="68">
        <v>59</v>
      </c>
      <c r="C63" s="68"/>
      <c r="D63" s="155" t="s">
        <v>1065</v>
      </c>
      <c r="E63" s="106" t="s">
        <v>769</v>
      </c>
      <c r="F63" s="53" t="s">
        <v>70</v>
      </c>
      <c r="G63" s="53" t="s">
        <v>70</v>
      </c>
      <c r="H63" s="53" t="str">
        <f t="shared" ref="H63:H92" si="1">_xlfn.CONCAT(RIGHT(_xlfn.CONCAT("000",A63),3),0,E63)</f>
        <v>1380SchA3e</v>
      </c>
      <c r="I63" s="106" t="s">
        <v>769</v>
      </c>
      <c r="K63" s="161" t="s">
        <v>1057</v>
      </c>
      <c r="L63" s="158" t="s">
        <v>1058</v>
      </c>
      <c r="M63" s="160"/>
      <c r="O63" s="93">
        <v>0</v>
      </c>
      <c r="P63" s="93" t="s">
        <v>70</v>
      </c>
      <c r="Q63" s="93">
        <v>12</v>
      </c>
      <c r="R63" s="93" t="s">
        <v>80</v>
      </c>
      <c r="S63" s="37" t="s">
        <v>570</v>
      </c>
      <c r="T63" s="37" t="s">
        <v>571</v>
      </c>
    </row>
    <row r="64" spans="1:20" s="106" customFormat="1" x14ac:dyDescent="0.25">
      <c r="A64" s="68">
        <f>VLOOKUP(E64,'MCP and METP Template'!E:F,2,0)</f>
        <v>139</v>
      </c>
      <c r="B64" s="68">
        <v>60</v>
      </c>
      <c r="C64" s="68"/>
      <c r="D64" s="155" t="s">
        <v>1066</v>
      </c>
      <c r="E64" s="106" t="s">
        <v>771</v>
      </c>
      <c r="F64" s="53" t="s">
        <v>70</v>
      </c>
      <c r="G64" s="53" t="s">
        <v>70</v>
      </c>
      <c r="H64" s="53" t="str">
        <f t="shared" si="1"/>
        <v>1390SchA4a</v>
      </c>
      <c r="I64" s="106" t="s">
        <v>771</v>
      </c>
      <c r="K64" s="161" t="s">
        <v>1046</v>
      </c>
      <c r="L64" s="158" t="s">
        <v>1047</v>
      </c>
      <c r="M64" s="160"/>
      <c r="O64" s="93"/>
      <c r="P64" s="93" t="s">
        <v>70</v>
      </c>
      <c r="Q64" s="93">
        <v>11</v>
      </c>
      <c r="R64" s="93" t="s">
        <v>72</v>
      </c>
      <c r="S64" s="37" t="s">
        <v>512</v>
      </c>
      <c r="T64" s="37"/>
    </row>
    <row r="65" spans="1:20" s="106" customFormat="1" x14ac:dyDescent="0.25">
      <c r="A65" s="68">
        <v>141</v>
      </c>
      <c r="B65" s="68">
        <v>61</v>
      </c>
      <c r="C65" s="68"/>
      <c r="D65" s="155" t="s">
        <v>1067</v>
      </c>
      <c r="E65" s="106" t="s">
        <v>775</v>
      </c>
      <c r="F65" s="53" t="s">
        <v>70</v>
      </c>
      <c r="G65" s="53" t="s">
        <v>70</v>
      </c>
      <c r="H65" s="53" t="str">
        <f t="shared" si="1"/>
        <v>1410SchA4c</v>
      </c>
      <c r="I65" s="106" t="s">
        <v>775</v>
      </c>
      <c r="K65" s="161" t="s">
        <v>1049</v>
      </c>
      <c r="L65" s="158" t="s">
        <v>1050</v>
      </c>
      <c r="M65" s="160"/>
      <c r="O65" s="93"/>
      <c r="P65" s="93" t="s">
        <v>70</v>
      </c>
      <c r="Q65" s="93">
        <v>11</v>
      </c>
      <c r="R65" s="93" t="s">
        <v>72</v>
      </c>
      <c r="S65" s="37" t="s">
        <v>1051</v>
      </c>
    </row>
    <row r="66" spans="1:20" s="106" customFormat="1" x14ac:dyDescent="0.25">
      <c r="A66" s="68">
        <f>VLOOKUP(E66,'MCP and METP Template'!E:F,2,0)</f>
        <v>142</v>
      </c>
      <c r="B66" s="68">
        <v>62</v>
      </c>
      <c r="C66" s="68"/>
      <c r="D66" s="155" t="s">
        <v>1068</v>
      </c>
      <c r="E66" s="106" t="s">
        <v>777</v>
      </c>
      <c r="F66" s="53" t="s">
        <v>70</v>
      </c>
      <c r="G66" s="53" t="s">
        <v>70</v>
      </c>
      <c r="H66" s="53" t="str">
        <f t="shared" si="1"/>
        <v>1420SchA4d</v>
      </c>
      <c r="I66" s="106" t="s">
        <v>777</v>
      </c>
      <c r="K66" s="161" t="s">
        <v>1053</v>
      </c>
      <c r="L66" s="158" t="s">
        <v>1054</v>
      </c>
      <c r="M66" s="160"/>
      <c r="O66" s="93">
        <v>0</v>
      </c>
      <c r="P66" s="93" t="s">
        <v>70</v>
      </c>
      <c r="Q66" s="93">
        <v>12</v>
      </c>
      <c r="R66" s="93" t="s">
        <v>80</v>
      </c>
      <c r="S66" s="37" t="s">
        <v>570</v>
      </c>
      <c r="T66" s="37" t="s">
        <v>571</v>
      </c>
    </row>
    <row r="67" spans="1:20" s="106" customFormat="1" x14ac:dyDescent="0.25">
      <c r="A67" s="68">
        <f>VLOOKUP(E67,'MCP and METP Template'!E:F,2,0)</f>
        <v>143</v>
      </c>
      <c r="B67" s="68">
        <v>63</v>
      </c>
      <c r="C67" s="68"/>
      <c r="D67" s="155" t="s">
        <v>1069</v>
      </c>
      <c r="E67" s="106" t="s">
        <v>779</v>
      </c>
      <c r="F67" s="53" t="s">
        <v>70</v>
      </c>
      <c r="G67" s="53" t="s">
        <v>70</v>
      </c>
      <c r="H67" s="53" t="str">
        <f t="shared" si="1"/>
        <v>1430SchA4e</v>
      </c>
      <c r="I67" s="106" t="s">
        <v>779</v>
      </c>
      <c r="K67" s="161" t="s">
        <v>1057</v>
      </c>
      <c r="L67" s="158" t="s">
        <v>1058</v>
      </c>
      <c r="M67" s="160"/>
      <c r="O67" s="93">
        <v>0</v>
      </c>
      <c r="P67" s="93" t="s">
        <v>70</v>
      </c>
      <c r="Q67" s="93">
        <v>12</v>
      </c>
      <c r="R67" s="93" t="s">
        <v>80</v>
      </c>
      <c r="S67" s="37" t="s">
        <v>570</v>
      </c>
      <c r="T67" s="37" t="s">
        <v>571</v>
      </c>
    </row>
    <row r="68" spans="1:20" s="106" customFormat="1" x14ac:dyDescent="0.25">
      <c r="A68" s="68">
        <f>VLOOKUP(E68,'MCP and METP Template'!E:F,2,0)</f>
        <v>144</v>
      </c>
      <c r="B68" s="68">
        <v>64</v>
      </c>
      <c r="C68" s="68"/>
      <c r="D68" s="155" t="s">
        <v>1070</v>
      </c>
      <c r="E68" s="106" t="s">
        <v>781</v>
      </c>
      <c r="F68" s="53" t="s">
        <v>70</v>
      </c>
      <c r="G68" s="53" t="s">
        <v>70</v>
      </c>
      <c r="H68" s="53" t="str">
        <f t="shared" si="1"/>
        <v>1440SchAAdditional</v>
      </c>
      <c r="I68" s="106" t="s">
        <v>781</v>
      </c>
      <c r="K68" s="159"/>
      <c r="L68" s="155"/>
      <c r="M68" s="160"/>
      <c r="O68" s="90">
        <v>0</v>
      </c>
      <c r="P68" s="93" t="s">
        <v>69</v>
      </c>
      <c r="Q68" s="90">
        <v>1</v>
      </c>
      <c r="R68" s="90" t="s">
        <v>80</v>
      </c>
      <c r="S68" s="68" t="s">
        <v>102</v>
      </c>
      <c r="T68" s="68" t="s">
        <v>103</v>
      </c>
    </row>
    <row r="69" spans="1:20" s="106" customFormat="1" x14ac:dyDescent="0.25">
      <c r="A69" s="68">
        <f>VLOOKUP(E69,'MCP and METP Template'!E:F,2,0)</f>
        <v>145</v>
      </c>
      <c r="B69" s="68">
        <v>65</v>
      </c>
      <c r="C69" s="68"/>
      <c r="D69" s="155" t="s">
        <v>1071</v>
      </c>
      <c r="E69" s="106" t="s">
        <v>783</v>
      </c>
      <c r="F69" s="53" t="s">
        <v>70</v>
      </c>
      <c r="G69" s="53" t="s">
        <v>70</v>
      </c>
      <c r="H69" s="53" t="str">
        <f t="shared" si="1"/>
        <v>1450SchASum</v>
      </c>
      <c r="I69" s="106" t="s">
        <v>783</v>
      </c>
      <c r="J69" s="106" t="s">
        <v>1027</v>
      </c>
      <c r="K69" s="159" t="s">
        <v>1027</v>
      </c>
      <c r="L69" s="155" t="s">
        <v>1028</v>
      </c>
      <c r="M69" s="160" t="s">
        <v>362</v>
      </c>
      <c r="O69" s="93">
        <v>0</v>
      </c>
      <c r="P69" s="93" t="s">
        <v>70</v>
      </c>
      <c r="Q69" s="93">
        <v>12</v>
      </c>
      <c r="R69" s="93" t="s">
        <v>80</v>
      </c>
      <c r="S69" s="37" t="s">
        <v>570</v>
      </c>
      <c r="T69" s="37" t="s">
        <v>571</v>
      </c>
    </row>
    <row r="70" spans="1:20" s="106" customFormat="1" ht="12.75" customHeight="1" x14ac:dyDescent="0.25">
      <c r="A70" s="68">
        <f>VLOOKUP(E70,'MCP and METP Template'!E:F,2,0)</f>
        <v>154</v>
      </c>
      <c r="B70" s="68">
        <v>66</v>
      </c>
      <c r="C70" s="68"/>
      <c r="D70" s="158" t="s">
        <v>1072</v>
      </c>
      <c r="E70" s="106" t="s">
        <v>800</v>
      </c>
      <c r="F70" s="53" t="s">
        <v>70</v>
      </c>
      <c r="G70" s="53" t="s">
        <v>70</v>
      </c>
      <c r="H70" s="53" t="str">
        <f t="shared" si="1"/>
        <v>1540SchB1a</v>
      </c>
      <c r="I70" s="106" t="s">
        <v>800</v>
      </c>
      <c r="J70" s="142" t="s">
        <v>1073</v>
      </c>
      <c r="K70" s="159" t="s">
        <v>1074</v>
      </c>
      <c r="L70" s="155" t="s">
        <v>1075</v>
      </c>
      <c r="M70" s="160"/>
      <c r="N70" s="118" t="s">
        <v>1076</v>
      </c>
      <c r="O70" s="93"/>
      <c r="P70" s="93" t="s">
        <v>70</v>
      </c>
      <c r="Q70" s="93">
        <v>11</v>
      </c>
      <c r="R70" s="93" t="s">
        <v>72</v>
      </c>
      <c r="S70" s="37" t="s">
        <v>1051</v>
      </c>
    </row>
    <row r="71" spans="1:20" s="106" customFormat="1" x14ac:dyDescent="0.25">
      <c r="A71" s="68">
        <v>156</v>
      </c>
      <c r="B71" s="68">
        <v>67</v>
      </c>
      <c r="C71" s="68"/>
      <c r="D71" s="158" t="s">
        <v>1077</v>
      </c>
      <c r="E71" s="106" t="s">
        <v>804</v>
      </c>
      <c r="F71" s="53" t="s">
        <v>70</v>
      </c>
      <c r="G71" s="53" t="s">
        <v>70</v>
      </c>
      <c r="H71" s="53" t="str">
        <f t="shared" si="1"/>
        <v>1560SchB1c</v>
      </c>
      <c r="I71" s="106" t="s">
        <v>804</v>
      </c>
      <c r="J71" s="106" t="s">
        <v>1078</v>
      </c>
      <c r="K71" s="161" t="s">
        <v>1078</v>
      </c>
      <c r="L71" s="158" t="s">
        <v>1079</v>
      </c>
      <c r="M71" s="160" t="s">
        <v>468</v>
      </c>
      <c r="O71" s="93">
        <v>0</v>
      </c>
      <c r="P71" s="93" t="s">
        <v>70</v>
      </c>
      <c r="Q71" s="93">
        <v>12</v>
      </c>
      <c r="R71" s="93" t="s">
        <v>80</v>
      </c>
      <c r="S71" s="37" t="s">
        <v>570</v>
      </c>
      <c r="T71" s="37" t="s">
        <v>140</v>
      </c>
    </row>
    <row r="72" spans="1:20" s="106" customFormat="1" x14ac:dyDescent="0.25">
      <c r="A72" s="68">
        <f>VLOOKUP(E72,'MCP and METP Template'!E:F,2,0)</f>
        <v>157</v>
      </c>
      <c r="B72" s="68">
        <v>68</v>
      </c>
      <c r="C72" s="68"/>
      <c r="D72" s="158" t="s">
        <v>1080</v>
      </c>
      <c r="E72" s="106" t="s">
        <v>806</v>
      </c>
      <c r="F72" s="53" t="s">
        <v>70</v>
      </c>
      <c r="G72" s="53" t="s">
        <v>70</v>
      </c>
      <c r="H72" s="53" t="str">
        <f t="shared" si="1"/>
        <v>1570SchB1d</v>
      </c>
      <c r="I72" s="106" t="s">
        <v>806</v>
      </c>
      <c r="J72" s="106" t="s">
        <v>1081</v>
      </c>
      <c r="K72" s="161" t="s">
        <v>1081</v>
      </c>
      <c r="L72" s="158" t="s">
        <v>1082</v>
      </c>
      <c r="M72" s="160" t="s">
        <v>369</v>
      </c>
      <c r="O72" s="93">
        <v>0</v>
      </c>
      <c r="P72" s="93" t="s">
        <v>70</v>
      </c>
      <c r="Q72" s="93">
        <v>8</v>
      </c>
      <c r="R72" s="93" t="s">
        <v>80</v>
      </c>
      <c r="S72" s="37" t="s">
        <v>143</v>
      </c>
      <c r="T72" s="37" t="s">
        <v>144</v>
      </c>
    </row>
    <row r="73" spans="1:20" s="106" customFormat="1" x14ac:dyDescent="0.25">
      <c r="A73" s="68">
        <f>VLOOKUP(E73,'MCP and METP Template'!E:F,2,0)</f>
        <v>158</v>
      </c>
      <c r="B73" s="68">
        <v>69</v>
      </c>
      <c r="C73" s="68"/>
      <c r="D73" s="158" t="s">
        <v>1083</v>
      </c>
      <c r="E73" s="106" t="s">
        <v>808</v>
      </c>
      <c r="F73" s="53" t="s">
        <v>70</v>
      </c>
      <c r="G73" s="53" t="s">
        <v>70</v>
      </c>
      <c r="H73" s="53" t="str">
        <f t="shared" si="1"/>
        <v>1580SchB1e</v>
      </c>
      <c r="I73" s="106" t="s">
        <v>808</v>
      </c>
      <c r="J73" s="106" t="s">
        <v>1084</v>
      </c>
      <c r="K73" s="161" t="s">
        <v>1084</v>
      </c>
      <c r="L73" s="158" t="s">
        <v>1085</v>
      </c>
      <c r="M73" s="160" t="s">
        <v>468</v>
      </c>
      <c r="O73" s="93">
        <v>0</v>
      </c>
      <c r="P73" s="93" t="s">
        <v>70</v>
      </c>
      <c r="Q73" s="93">
        <v>12</v>
      </c>
      <c r="R73" s="93" t="s">
        <v>80</v>
      </c>
      <c r="S73" s="37" t="s">
        <v>570</v>
      </c>
      <c r="T73" s="37" t="s">
        <v>140</v>
      </c>
    </row>
    <row r="74" spans="1:20" s="106" customFormat="1" ht="12.75" customHeight="1" x14ac:dyDescent="0.25">
      <c r="A74" s="68">
        <f>VLOOKUP(E74,'MCP and METP Template'!E:F,2,0)</f>
        <v>159</v>
      </c>
      <c r="B74" s="68">
        <v>70</v>
      </c>
      <c r="C74" s="68"/>
      <c r="D74" s="158" t="s">
        <v>1086</v>
      </c>
      <c r="E74" s="106" t="s">
        <v>810</v>
      </c>
      <c r="F74" s="53" t="s">
        <v>70</v>
      </c>
      <c r="G74" s="53" t="s">
        <v>70</v>
      </c>
      <c r="H74" s="53" t="str">
        <f t="shared" si="1"/>
        <v>1590SchB2a</v>
      </c>
      <c r="I74" s="106" t="s">
        <v>810</v>
      </c>
      <c r="K74" s="166" t="s">
        <v>1074</v>
      </c>
      <c r="L74" s="157" t="s">
        <v>1075</v>
      </c>
      <c r="M74" s="160"/>
      <c r="O74" s="93"/>
      <c r="P74" s="93" t="s">
        <v>70</v>
      </c>
      <c r="Q74" s="93">
        <v>11</v>
      </c>
      <c r="R74" s="93" t="s">
        <v>72</v>
      </c>
      <c r="S74" s="37" t="s">
        <v>1051</v>
      </c>
    </row>
    <row r="75" spans="1:20" s="106" customFormat="1" x14ac:dyDescent="0.25">
      <c r="A75" s="68">
        <v>161</v>
      </c>
      <c r="B75" s="68">
        <v>71</v>
      </c>
      <c r="C75" s="68"/>
      <c r="D75" s="158" t="s">
        <v>1087</v>
      </c>
      <c r="E75" s="106" t="s">
        <v>814</v>
      </c>
      <c r="F75" s="53" t="s">
        <v>70</v>
      </c>
      <c r="G75" s="53" t="s">
        <v>70</v>
      </c>
      <c r="H75" s="53" t="str">
        <f t="shared" si="1"/>
        <v>1610SchB2c</v>
      </c>
      <c r="I75" s="106" t="s">
        <v>814</v>
      </c>
      <c r="K75" s="161" t="s">
        <v>1078</v>
      </c>
      <c r="L75" s="158" t="s">
        <v>1079</v>
      </c>
      <c r="M75" s="160"/>
      <c r="O75" s="93">
        <v>0</v>
      </c>
      <c r="P75" s="93" t="s">
        <v>70</v>
      </c>
      <c r="Q75" s="93">
        <v>12</v>
      </c>
      <c r="R75" s="93" t="s">
        <v>80</v>
      </c>
      <c r="S75" s="37" t="s">
        <v>570</v>
      </c>
      <c r="T75" s="37" t="s">
        <v>140</v>
      </c>
    </row>
    <row r="76" spans="1:20" s="106" customFormat="1" x14ac:dyDescent="0.25">
      <c r="A76" s="68">
        <f>VLOOKUP(E76,'MCP and METP Template'!E:F,2,0)</f>
        <v>162</v>
      </c>
      <c r="B76" s="68">
        <v>72</v>
      </c>
      <c r="C76" s="68"/>
      <c r="D76" s="158" t="s">
        <v>1088</v>
      </c>
      <c r="E76" s="106" t="s">
        <v>816</v>
      </c>
      <c r="F76" s="53" t="s">
        <v>70</v>
      </c>
      <c r="G76" s="53" t="s">
        <v>70</v>
      </c>
      <c r="H76" s="53" t="str">
        <f>_xlfn.CONCAT(RIGHT(_xlfn.CONCAT("000",A76),3),0,E76)</f>
        <v>1620SchB2d</v>
      </c>
      <c r="I76" s="106" t="s">
        <v>816</v>
      </c>
      <c r="K76" s="161" t="s">
        <v>1081</v>
      </c>
      <c r="L76" s="158" t="s">
        <v>1082</v>
      </c>
      <c r="M76" s="160"/>
      <c r="O76" s="93">
        <v>0</v>
      </c>
      <c r="P76" s="93" t="s">
        <v>70</v>
      </c>
      <c r="Q76" s="93">
        <v>8</v>
      </c>
      <c r="R76" s="93" t="s">
        <v>80</v>
      </c>
      <c r="S76" s="37" t="s">
        <v>143</v>
      </c>
      <c r="T76" s="37" t="s">
        <v>144</v>
      </c>
    </row>
    <row r="77" spans="1:20" s="106" customFormat="1" x14ac:dyDescent="0.25">
      <c r="A77" s="68">
        <f>VLOOKUP(E77,'MCP and METP Template'!E:F,2,0)</f>
        <v>163</v>
      </c>
      <c r="B77" s="68">
        <v>73</v>
      </c>
      <c r="C77" s="68"/>
      <c r="D77" s="158" t="s">
        <v>1089</v>
      </c>
      <c r="E77" s="106" t="s">
        <v>818</v>
      </c>
      <c r="F77" s="53" t="s">
        <v>70</v>
      </c>
      <c r="G77" s="53" t="s">
        <v>70</v>
      </c>
      <c r="H77" s="53" t="str">
        <f t="shared" si="1"/>
        <v>1630SchB2e</v>
      </c>
      <c r="I77" s="106" t="s">
        <v>818</v>
      </c>
      <c r="K77" s="161" t="s">
        <v>1084</v>
      </c>
      <c r="L77" s="158" t="s">
        <v>1085</v>
      </c>
      <c r="M77" s="160"/>
      <c r="O77" s="93">
        <v>0</v>
      </c>
      <c r="P77" s="93" t="s">
        <v>70</v>
      </c>
      <c r="Q77" s="93">
        <v>12</v>
      </c>
      <c r="R77" s="93" t="s">
        <v>80</v>
      </c>
      <c r="S77" s="37" t="s">
        <v>570</v>
      </c>
      <c r="T77" s="37" t="s">
        <v>140</v>
      </c>
    </row>
    <row r="78" spans="1:20" s="106" customFormat="1" ht="12.75" customHeight="1" x14ac:dyDescent="0.25">
      <c r="A78" s="68">
        <f>VLOOKUP(E78,'MCP and METP Template'!E:F,2,0)</f>
        <v>164</v>
      </c>
      <c r="B78" s="68">
        <v>74</v>
      </c>
      <c r="C78" s="68"/>
      <c r="D78" s="158" t="s">
        <v>1090</v>
      </c>
      <c r="E78" s="106" t="s">
        <v>820</v>
      </c>
      <c r="F78" s="53" t="s">
        <v>70</v>
      </c>
      <c r="G78" s="53" t="s">
        <v>70</v>
      </c>
      <c r="H78" s="53" t="str">
        <f t="shared" si="1"/>
        <v>1640SchB3a</v>
      </c>
      <c r="I78" s="106" t="s">
        <v>820</v>
      </c>
      <c r="K78" s="166" t="s">
        <v>1074</v>
      </c>
      <c r="L78" s="157" t="s">
        <v>1075</v>
      </c>
      <c r="M78" s="160"/>
      <c r="O78" s="93"/>
      <c r="P78" s="93" t="s">
        <v>70</v>
      </c>
      <c r="Q78" s="93">
        <v>11</v>
      </c>
      <c r="R78" s="93" t="s">
        <v>72</v>
      </c>
      <c r="S78" s="37" t="s">
        <v>1051</v>
      </c>
    </row>
    <row r="79" spans="1:20" s="106" customFormat="1" x14ac:dyDescent="0.25">
      <c r="A79" s="68">
        <v>166</v>
      </c>
      <c r="B79" s="68">
        <v>75</v>
      </c>
      <c r="C79" s="68"/>
      <c r="D79" s="158" t="s">
        <v>1091</v>
      </c>
      <c r="E79" s="106" t="s">
        <v>824</v>
      </c>
      <c r="F79" s="53" t="s">
        <v>70</v>
      </c>
      <c r="G79" s="53" t="s">
        <v>70</v>
      </c>
      <c r="H79" s="53" t="str">
        <f t="shared" si="1"/>
        <v>1660SchB3c</v>
      </c>
      <c r="I79" s="106" t="s">
        <v>824</v>
      </c>
      <c r="K79" s="161" t="s">
        <v>1078</v>
      </c>
      <c r="L79" s="158" t="s">
        <v>1079</v>
      </c>
      <c r="M79" s="160"/>
      <c r="O79" s="93">
        <v>0</v>
      </c>
      <c r="P79" s="93" t="s">
        <v>70</v>
      </c>
      <c r="Q79" s="93">
        <v>12</v>
      </c>
      <c r="R79" s="93" t="s">
        <v>80</v>
      </c>
      <c r="S79" s="37" t="s">
        <v>570</v>
      </c>
      <c r="T79" s="37" t="s">
        <v>140</v>
      </c>
    </row>
    <row r="80" spans="1:20" s="106" customFormat="1" x14ac:dyDescent="0.25">
      <c r="A80" s="68">
        <f>VLOOKUP(E80,'MCP and METP Template'!E:F,2,0)</f>
        <v>167</v>
      </c>
      <c r="B80" s="68">
        <v>76</v>
      </c>
      <c r="C80" s="68"/>
      <c r="D80" s="158" t="s">
        <v>1092</v>
      </c>
      <c r="E80" s="106" t="s">
        <v>826</v>
      </c>
      <c r="F80" s="53" t="s">
        <v>70</v>
      </c>
      <c r="G80" s="53" t="s">
        <v>70</v>
      </c>
      <c r="H80" s="53" t="str">
        <f t="shared" si="1"/>
        <v>1670SchB3d</v>
      </c>
      <c r="I80" s="106" t="s">
        <v>826</v>
      </c>
      <c r="K80" s="161" t="s">
        <v>1081</v>
      </c>
      <c r="L80" s="158" t="s">
        <v>1082</v>
      </c>
      <c r="M80" s="160"/>
      <c r="O80" s="93">
        <v>0</v>
      </c>
      <c r="P80" s="93" t="s">
        <v>70</v>
      </c>
      <c r="Q80" s="93">
        <v>8</v>
      </c>
      <c r="R80" s="93" t="s">
        <v>80</v>
      </c>
      <c r="S80" s="37" t="s">
        <v>143</v>
      </c>
      <c r="T80" s="37" t="s">
        <v>144</v>
      </c>
    </row>
    <row r="81" spans="1:20" s="106" customFormat="1" x14ac:dyDescent="0.25">
      <c r="A81" s="68">
        <f>VLOOKUP(E81,'MCP and METP Template'!E:F,2,0)</f>
        <v>168</v>
      </c>
      <c r="B81" s="68">
        <v>77</v>
      </c>
      <c r="C81" s="68"/>
      <c r="D81" s="158" t="s">
        <v>1093</v>
      </c>
      <c r="E81" s="106" t="s">
        <v>828</v>
      </c>
      <c r="F81" s="53" t="s">
        <v>70</v>
      </c>
      <c r="G81" s="53" t="s">
        <v>70</v>
      </c>
      <c r="H81" s="53" t="str">
        <f t="shared" si="1"/>
        <v>1680SchB3e</v>
      </c>
      <c r="I81" s="106" t="s">
        <v>828</v>
      </c>
      <c r="K81" s="161" t="s">
        <v>1084</v>
      </c>
      <c r="L81" s="158" t="s">
        <v>1085</v>
      </c>
      <c r="M81" s="160"/>
      <c r="O81" s="93">
        <v>0</v>
      </c>
      <c r="P81" s="93" t="s">
        <v>70</v>
      </c>
      <c r="Q81" s="93">
        <v>12</v>
      </c>
      <c r="R81" s="93" t="s">
        <v>80</v>
      </c>
      <c r="S81" s="37" t="s">
        <v>570</v>
      </c>
      <c r="T81" s="37" t="s">
        <v>140</v>
      </c>
    </row>
    <row r="82" spans="1:20" s="106" customFormat="1" ht="12.75" customHeight="1" x14ac:dyDescent="0.25">
      <c r="A82" s="68">
        <f>VLOOKUP(E82,'MCP and METP Template'!E:F,2,0)</f>
        <v>169</v>
      </c>
      <c r="B82" s="68">
        <v>78</v>
      </c>
      <c r="C82" s="68"/>
      <c r="D82" s="158" t="s">
        <v>1094</v>
      </c>
      <c r="E82" s="106" t="s">
        <v>830</v>
      </c>
      <c r="F82" s="53" t="s">
        <v>70</v>
      </c>
      <c r="G82" s="53" t="s">
        <v>70</v>
      </c>
      <c r="H82" s="53" t="str">
        <f t="shared" si="1"/>
        <v>1690SchB4a</v>
      </c>
      <c r="I82" s="106" t="s">
        <v>830</v>
      </c>
      <c r="K82" s="166" t="s">
        <v>1074</v>
      </c>
      <c r="L82" s="157" t="s">
        <v>1075</v>
      </c>
      <c r="M82" s="160"/>
      <c r="O82" s="93"/>
      <c r="P82" s="93" t="s">
        <v>70</v>
      </c>
      <c r="Q82" s="93">
        <v>11</v>
      </c>
      <c r="R82" s="93" t="s">
        <v>72</v>
      </c>
      <c r="S82" s="37" t="s">
        <v>1051</v>
      </c>
    </row>
    <row r="83" spans="1:20" s="106" customFormat="1" x14ac:dyDescent="0.25">
      <c r="A83" s="68">
        <v>171</v>
      </c>
      <c r="B83" s="68">
        <v>79</v>
      </c>
      <c r="C83" s="68"/>
      <c r="D83" s="158" t="s">
        <v>1095</v>
      </c>
      <c r="E83" s="106" t="s">
        <v>834</v>
      </c>
      <c r="F83" s="53" t="s">
        <v>70</v>
      </c>
      <c r="G83" s="53" t="s">
        <v>70</v>
      </c>
      <c r="H83" s="53" t="str">
        <f t="shared" si="1"/>
        <v>1710SchB4c</v>
      </c>
      <c r="I83" s="106" t="s">
        <v>834</v>
      </c>
      <c r="K83" s="161" t="s">
        <v>1078</v>
      </c>
      <c r="L83" s="158" t="s">
        <v>1079</v>
      </c>
      <c r="M83" s="160"/>
      <c r="O83" s="93">
        <v>0</v>
      </c>
      <c r="P83" s="93" t="s">
        <v>70</v>
      </c>
      <c r="Q83" s="93">
        <v>12</v>
      </c>
      <c r="R83" s="93" t="s">
        <v>80</v>
      </c>
      <c r="S83" s="37" t="s">
        <v>570</v>
      </c>
      <c r="T83" s="37" t="s">
        <v>140</v>
      </c>
    </row>
    <row r="84" spans="1:20" s="106" customFormat="1" x14ac:dyDescent="0.25">
      <c r="A84" s="68">
        <f>VLOOKUP(E84,'MCP and METP Template'!E:F,2,0)</f>
        <v>172</v>
      </c>
      <c r="B84" s="68">
        <v>80</v>
      </c>
      <c r="C84" s="68"/>
      <c r="D84" s="158" t="s">
        <v>1096</v>
      </c>
      <c r="E84" s="106" t="s">
        <v>836</v>
      </c>
      <c r="F84" s="53" t="s">
        <v>70</v>
      </c>
      <c r="G84" s="53" t="s">
        <v>70</v>
      </c>
      <c r="H84" s="53" t="str">
        <f t="shared" si="1"/>
        <v>1720SchB4d</v>
      </c>
      <c r="I84" s="106" t="s">
        <v>836</v>
      </c>
      <c r="K84" s="161" t="s">
        <v>1081</v>
      </c>
      <c r="L84" s="158" t="s">
        <v>1082</v>
      </c>
      <c r="M84" s="160"/>
      <c r="O84" s="93">
        <v>0</v>
      </c>
      <c r="P84" s="93" t="s">
        <v>70</v>
      </c>
      <c r="Q84" s="93">
        <v>8</v>
      </c>
      <c r="R84" s="93" t="s">
        <v>80</v>
      </c>
      <c r="S84" s="37" t="s">
        <v>143</v>
      </c>
      <c r="T84" s="37" t="s">
        <v>144</v>
      </c>
    </row>
    <row r="85" spans="1:20" s="106" customFormat="1" x14ac:dyDescent="0.25">
      <c r="A85" s="68">
        <f>VLOOKUP(E85,'MCP and METP Template'!E:F,2,0)</f>
        <v>173</v>
      </c>
      <c r="B85" s="68">
        <v>81</v>
      </c>
      <c r="C85" s="68"/>
      <c r="D85" s="158" t="s">
        <v>1097</v>
      </c>
      <c r="E85" s="106" t="s">
        <v>838</v>
      </c>
      <c r="F85" s="53" t="s">
        <v>70</v>
      </c>
      <c r="G85" s="53" t="s">
        <v>70</v>
      </c>
      <c r="H85" s="53" t="str">
        <f t="shared" si="1"/>
        <v>1730SchB4e</v>
      </c>
      <c r="I85" s="106" t="s">
        <v>838</v>
      </c>
      <c r="K85" s="161" t="s">
        <v>1084</v>
      </c>
      <c r="L85" s="158" t="s">
        <v>1085</v>
      </c>
      <c r="M85" s="160"/>
      <c r="O85" s="93">
        <v>0</v>
      </c>
      <c r="P85" s="93" t="s">
        <v>70</v>
      </c>
      <c r="Q85" s="93">
        <v>12</v>
      </c>
      <c r="R85" s="93" t="s">
        <v>80</v>
      </c>
      <c r="S85" s="37" t="s">
        <v>570</v>
      </c>
      <c r="T85" s="37" t="s">
        <v>140</v>
      </c>
    </row>
    <row r="86" spans="1:20" s="106" customFormat="1" ht="12.75" customHeight="1" x14ac:dyDescent="0.25">
      <c r="A86" s="68">
        <f>VLOOKUP(E86,'MCP and METP Template'!E:F,2,0)</f>
        <v>174</v>
      </c>
      <c r="B86" s="68">
        <v>82</v>
      </c>
      <c r="C86" s="68"/>
      <c r="D86" s="158" t="s">
        <v>1098</v>
      </c>
      <c r="E86" s="106" t="s">
        <v>840</v>
      </c>
      <c r="F86" s="53" t="s">
        <v>70</v>
      </c>
      <c r="G86" s="53" t="s">
        <v>70</v>
      </c>
      <c r="H86" s="53" t="str">
        <f t="shared" si="1"/>
        <v>1740SchB5a</v>
      </c>
      <c r="I86" s="106" t="s">
        <v>840</v>
      </c>
      <c r="K86" s="166" t="s">
        <v>1074</v>
      </c>
      <c r="L86" s="157" t="s">
        <v>1075</v>
      </c>
      <c r="M86" s="160"/>
      <c r="O86" s="93"/>
      <c r="P86" s="93" t="s">
        <v>70</v>
      </c>
      <c r="Q86" s="93">
        <v>11</v>
      </c>
      <c r="R86" s="93" t="s">
        <v>72</v>
      </c>
      <c r="S86" s="37" t="s">
        <v>1051</v>
      </c>
    </row>
    <row r="87" spans="1:20" s="106" customFormat="1" x14ac:dyDescent="0.25">
      <c r="A87" s="68">
        <v>176</v>
      </c>
      <c r="B87" s="68">
        <v>83</v>
      </c>
      <c r="C87" s="68"/>
      <c r="D87" s="158" t="s">
        <v>1099</v>
      </c>
      <c r="E87" s="106" t="s">
        <v>844</v>
      </c>
      <c r="F87" s="53" t="s">
        <v>70</v>
      </c>
      <c r="G87" s="53" t="s">
        <v>70</v>
      </c>
      <c r="H87" s="53" t="str">
        <f t="shared" si="1"/>
        <v>1760SchB5c</v>
      </c>
      <c r="I87" s="106" t="s">
        <v>844</v>
      </c>
      <c r="K87" s="161" t="s">
        <v>1078</v>
      </c>
      <c r="L87" s="158" t="s">
        <v>1079</v>
      </c>
      <c r="M87" s="160"/>
      <c r="O87" s="93">
        <v>0</v>
      </c>
      <c r="P87" s="93" t="s">
        <v>70</v>
      </c>
      <c r="Q87" s="93">
        <v>12</v>
      </c>
      <c r="R87" s="93" t="s">
        <v>80</v>
      </c>
      <c r="S87" s="37" t="s">
        <v>570</v>
      </c>
      <c r="T87" s="37" t="s">
        <v>140</v>
      </c>
    </row>
    <row r="88" spans="1:20" s="106" customFormat="1" x14ac:dyDescent="0.25">
      <c r="A88" s="68">
        <f>VLOOKUP(E88,'MCP and METP Template'!E:F,2,0)</f>
        <v>177</v>
      </c>
      <c r="B88" s="68">
        <v>84</v>
      </c>
      <c r="C88" s="68"/>
      <c r="D88" s="158" t="s">
        <v>1100</v>
      </c>
      <c r="E88" s="106" t="s">
        <v>846</v>
      </c>
      <c r="F88" s="53" t="s">
        <v>70</v>
      </c>
      <c r="G88" s="53" t="s">
        <v>70</v>
      </c>
      <c r="H88" s="53" t="str">
        <f t="shared" si="1"/>
        <v>1770SchB5d</v>
      </c>
      <c r="I88" s="106" t="s">
        <v>846</v>
      </c>
      <c r="K88" s="161" t="s">
        <v>1081</v>
      </c>
      <c r="L88" s="158" t="s">
        <v>1082</v>
      </c>
      <c r="M88" s="160"/>
      <c r="O88" s="93">
        <v>0</v>
      </c>
      <c r="P88" s="93" t="s">
        <v>70</v>
      </c>
      <c r="Q88" s="93">
        <v>8</v>
      </c>
      <c r="R88" s="93" t="s">
        <v>80</v>
      </c>
      <c r="S88" s="37" t="s">
        <v>143</v>
      </c>
      <c r="T88" s="37" t="s">
        <v>144</v>
      </c>
    </row>
    <row r="89" spans="1:20" s="106" customFormat="1" x14ac:dyDescent="0.25">
      <c r="A89" s="68">
        <f>VLOOKUP(E89,'MCP and METP Template'!E:F,2,0)</f>
        <v>178</v>
      </c>
      <c r="B89" s="68">
        <v>85</v>
      </c>
      <c r="C89" s="68"/>
      <c r="D89" s="158" t="s">
        <v>1101</v>
      </c>
      <c r="E89" s="106" t="s">
        <v>848</v>
      </c>
      <c r="F89" s="53" t="s">
        <v>70</v>
      </c>
      <c r="G89" s="53" t="s">
        <v>70</v>
      </c>
      <c r="H89" s="53" t="str">
        <f t="shared" si="1"/>
        <v>1780SchB5e</v>
      </c>
      <c r="I89" s="106" t="s">
        <v>848</v>
      </c>
      <c r="K89" s="161" t="s">
        <v>1084</v>
      </c>
      <c r="L89" s="158" t="s">
        <v>1085</v>
      </c>
      <c r="M89" s="160"/>
      <c r="O89" s="93">
        <v>0</v>
      </c>
      <c r="P89" s="93" t="s">
        <v>70</v>
      </c>
      <c r="Q89" s="93">
        <v>12</v>
      </c>
      <c r="R89" s="93" t="s">
        <v>80</v>
      </c>
      <c r="S89" s="37" t="s">
        <v>570</v>
      </c>
      <c r="T89" s="37" t="s">
        <v>140</v>
      </c>
    </row>
    <row r="90" spans="1:20" s="106" customFormat="1" x14ac:dyDescent="0.25">
      <c r="A90" s="68">
        <f>VLOOKUP(E90,'MCP and METP Template'!E:F,2,0)</f>
        <v>179</v>
      </c>
      <c r="B90" s="68">
        <v>86</v>
      </c>
      <c r="C90" s="68"/>
      <c r="D90" s="158" t="s">
        <v>1102</v>
      </c>
      <c r="E90" s="106" t="s">
        <v>850</v>
      </c>
      <c r="F90" s="53" t="s">
        <v>70</v>
      </c>
      <c r="G90" s="53" t="s">
        <v>70</v>
      </c>
      <c r="H90" s="53" t="str">
        <f t="shared" si="1"/>
        <v>1790SchBAdditional</v>
      </c>
      <c r="I90" s="106" t="s">
        <v>850</v>
      </c>
      <c r="K90" s="159"/>
      <c r="L90" s="155"/>
      <c r="M90" s="160"/>
      <c r="O90" s="90">
        <v>0</v>
      </c>
      <c r="P90" s="93" t="s">
        <v>69</v>
      </c>
      <c r="Q90" s="90">
        <v>1</v>
      </c>
      <c r="R90" s="90" t="s">
        <v>80</v>
      </c>
      <c r="S90" s="68" t="s">
        <v>102</v>
      </c>
      <c r="T90" s="68" t="s">
        <v>103</v>
      </c>
    </row>
    <row r="91" spans="1:20" s="106" customFormat="1" x14ac:dyDescent="0.25">
      <c r="A91" s="68">
        <f>VLOOKUP(E91,'MCP and METP Template'!E:F,2,0)</f>
        <v>180</v>
      </c>
      <c r="B91" s="68">
        <v>87</v>
      </c>
      <c r="C91" s="68"/>
      <c r="D91" s="158" t="s">
        <v>1103</v>
      </c>
      <c r="E91" s="106" t="s">
        <v>852</v>
      </c>
      <c r="F91" s="53" t="s">
        <v>70</v>
      </c>
      <c r="G91" s="53" t="s">
        <v>70</v>
      </c>
      <c r="H91" s="53" t="str">
        <f t="shared" si="1"/>
        <v>1800SchBSum</v>
      </c>
      <c r="I91" s="106" t="s">
        <v>852</v>
      </c>
      <c r="J91" s="106" t="s">
        <v>1104</v>
      </c>
      <c r="K91" s="159" t="s">
        <v>1104</v>
      </c>
      <c r="L91" s="155" t="s">
        <v>1105</v>
      </c>
      <c r="M91" s="160" t="s">
        <v>468</v>
      </c>
      <c r="O91" s="93">
        <v>0</v>
      </c>
      <c r="P91" s="93" t="s">
        <v>70</v>
      </c>
      <c r="Q91" s="93">
        <v>12</v>
      </c>
      <c r="R91" s="93" t="s">
        <v>80</v>
      </c>
      <c r="S91" s="37" t="s">
        <v>570</v>
      </c>
      <c r="T91" s="37" t="s">
        <v>140</v>
      </c>
    </row>
    <row r="92" spans="1:20" s="126" customFormat="1" x14ac:dyDescent="0.25">
      <c r="A92" s="68">
        <f>VLOOKUP(E92,'MCP and METP Template'!E:F,2,0)</f>
        <v>243</v>
      </c>
      <c r="B92" s="68">
        <v>88</v>
      </c>
      <c r="C92" s="68"/>
      <c r="D92" s="53" t="s">
        <v>255</v>
      </c>
      <c r="E92" s="53" t="s">
        <v>256</v>
      </c>
      <c r="F92" s="53" t="s">
        <v>69</v>
      </c>
      <c r="G92" s="53" t="s">
        <v>70</v>
      </c>
      <c r="H92" s="53" t="str">
        <f t="shared" si="1"/>
        <v>2430PrintDate</v>
      </c>
      <c r="I92" s="53" t="s">
        <v>256</v>
      </c>
      <c r="J92" s="68"/>
      <c r="K92" s="159"/>
      <c r="L92" s="155"/>
      <c r="M92" s="160"/>
      <c r="N92" s="68"/>
      <c r="O92" s="124"/>
      <c r="P92" s="90" t="s">
        <v>70</v>
      </c>
      <c r="Q92" s="90">
        <v>10</v>
      </c>
      <c r="R92" s="124" t="s">
        <v>72</v>
      </c>
      <c r="S92" s="125" t="s">
        <v>86</v>
      </c>
      <c r="T92" s="68" t="s">
        <v>257</v>
      </c>
    </row>
    <row r="93" spans="1:20" s="126" customFormat="1" x14ac:dyDescent="0.25">
      <c r="A93" s="68">
        <f>VLOOKUP(E93,'MCP and METP Template'!E:F,2,0)</f>
        <v>244</v>
      </c>
      <c r="B93" s="68">
        <v>89</v>
      </c>
      <c r="C93" s="68"/>
      <c r="D93" s="68" t="s">
        <v>26</v>
      </c>
      <c r="E93" s="68" t="s">
        <v>26</v>
      </c>
      <c r="F93" s="53" t="s">
        <v>69</v>
      </c>
      <c r="G93" s="53" t="s">
        <v>70</v>
      </c>
      <c r="H93" s="53" t="str">
        <f>_xlfn.CONCAT(RIGHT(_xlfn.CONCAT("000",A93),3),0,E93)</f>
        <v>2440Trailer</v>
      </c>
      <c r="I93" s="68" t="s">
        <v>26</v>
      </c>
      <c r="J93" s="68"/>
      <c r="K93" s="162"/>
      <c r="L93" s="163"/>
      <c r="M93" s="164"/>
      <c r="N93" s="68"/>
      <c r="O93" s="90" t="s">
        <v>258</v>
      </c>
      <c r="P93" s="90" t="s">
        <v>69</v>
      </c>
      <c r="Q93" s="90">
        <v>5</v>
      </c>
      <c r="R93" s="90" t="s">
        <v>72</v>
      </c>
      <c r="S93" s="68" t="s">
        <v>258</v>
      </c>
      <c r="T93" s="68" t="s">
        <v>259</v>
      </c>
    </row>
    <row r="94" spans="1:20" x14ac:dyDescent="0.25">
      <c r="F94" s="53"/>
      <c r="G94" s="53"/>
    </row>
    <row r="95" spans="1:20" x14ac:dyDescent="0.25">
      <c r="F95" s="53"/>
      <c r="G95" s="53"/>
    </row>
    <row r="96" spans="1:20" x14ac:dyDescent="0.25">
      <c r="F96" s="53"/>
      <c r="G96" s="53"/>
    </row>
    <row r="97" spans="6:10" x14ac:dyDescent="0.25">
      <c r="F97" s="53"/>
      <c r="G97" s="53"/>
      <c r="J97" s="42" t="s">
        <v>1165</v>
      </c>
    </row>
    <row r="98" spans="6:10" x14ac:dyDescent="0.25">
      <c r="F98" s="53"/>
      <c r="G98" s="53"/>
      <c r="J98" s="42" t="s">
        <v>1166</v>
      </c>
    </row>
    <row r="99" spans="6:10" x14ac:dyDescent="0.25">
      <c r="F99" s="53"/>
      <c r="G99" s="53"/>
    </row>
    <row r="100" spans="6:10" x14ac:dyDescent="0.25">
      <c r="F100" s="53"/>
      <c r="G100" s="53"/>
    </row>
    <row r="101" spans="6:10" x14ac:dyDescent="0.25">
      <c r="F101" s="53"/>
      <c r="G101" s="53"/>
    </row>
    <row r="102" spans="6:10" x14ac:dyDescent="0.25">
      <c r="F102" s="53"/>
      <c r="G102" s="53"/>
    </row>
    <row r="103" spans="6:10" x14ac:dyDescent="0.25">
      <c r="F103" s="53"/>
      <c r="G103" s="53"/>
    </row>
    <row r="104" spans="6:10" x14ac:dyDescent="0.25">
      <c r="F104" s="53"/>
      <c r="G104" s="53"/>
    </row>
    <row r="105" spans="6:10" x14ac:dyDescent="0.25">
      <c r="F105" s="53"/>
      <c r="G105" s="53"/>
    </row>
    <row r="106" spans="6:10" x14ac:dyDescent="0.25">
      <c r="F106" s="53"/>
      <c r="G106" s="53"/>
    </row>
    <row r="107" spans="6:10" x14ac:dyDescent="0.25">
      <c r="F107" s="53"/>
      <c r="G107" s="53"/>
    </row>
    <row r="108" spans="6:10" x14ac:dyDescent="0.25">
      <c r="F108" s="53"/>
      <c r="G108" s="53"/>
    </row>
    <row r="109" spans="6:10" x14ac:dyDescent="0.25">
      <c r="F109" s="53"/>
      <c r="G109" s="53"/>
    </row>
    <row r="110" spans="6:10" x14ac:dyDescent="0.25">
      <c r="F110" s="34"/>
      <c r="G110" s="34"/>
    </row>
    <row r="111" spans="6:10" x14ac:dyDescent="0.25">
      <c r="F111" s="34"/>
      <c r="G111" s="34"/>
    </row>
    <row r="112" spans="6:10" x14ac:dyDescent="0.25">
      <c r="F112" s="34"/>
      <c r="G112" s="34"/>
    </row>
    <row r="113" spans="6:7" x14ac:dyDescent="0.25">
      <c r="F113" s="53"/>
      <c r="G113" s="53"/>
    </row>
    <row r="115" spans="6:7" x14ac:dyDescent="0.25">
      <c r="F115" s="61"/>
      <c r="G115" s="61"/>
    </row>
    <row r="120" spans="6:7" x14ac:dyDescent="0.25">
      <c r="F120" s="61"/>
      <c r="G120" s="61"/>
    </row>
    <row r="125" spans="6:7" x14ac:dyDescent="0.25">
      <c r="F125" s="61"/>
      <c r="G125" s="61"/>
    </row>
    <row r="130" spans="6:7" x14ac:dyDescent="0.25">
      <c r="F130" s="61"/>
      <c r="G130" s="61"/>
    </row>
    <row r="135" spans="6:7" x14ac:dyDescent="0.25">
      <c r="F135" s="60"/>
      <c r="G135" s="60"/>
    </row>
    <row r="137" spans="6:7" x14ac:dyDescent="0.25">
      <c r="F137" s="34"/>
      <c r="G137" s="34"/>
    </row>
    <row r="143" spans="6:7" x14ac:dyDescent="0.25">
      <c r="F143" s="60"/>
      <c r="G143" s="60"/>
    </row>
    <row r="145" spans="6:7" x14ac:dyDescent="0.25">
      <c r="F145" s="61"/>
      <c r="G145" s="61"/>
    </row>
    <row r="150" spans="6:7" x14ac:dyDescent="0.25">
      <c r="F150" s="61"/>
      <c r="G150" s="61"/>
    </row>
    <row r="155" spans="6:7" x14ac:dyDescent="0.25">
      <c r="F155" s="61"/>
      <c r="G155" s="61"/>
    </row>
    <row r="160" spans="6:7" x14ac:dyDescent="0.25">
      <c r="F160" s="61"/>
      <c r="G160" s="61"/>
    </row>
    <row r="165" spans="6:7" x14ac:dyDescent="0.25">
      <c r="F165" s="61"/>
      <c r="G165" s="61"/>
    </row>
    <row r="170" spans="6:7" x14ac:dyDescent="0.25">
      <c r="F170" s="60"/>
      <c r="G170" s="60"/>
    </row>
    <row r="187" spans="6:7" x14ac:dyDescent="0.25">
      <c r="F187" s="60"/>
      <c r="G187" s="60"/>
    </row>
    <row r="204" spans="6:7" x14ac:dyDescent="0.25">
      <c r="F204" s="60"/>
      <c r="G204" s="60"/>
    </row>
    <row r="221" spans="6:7" x14ac:dyDescent="0.25">
      <c r="F221" s="60"/>
      <c r="G221" s="60"/>
    </row>
    <row r="233" spans="6:7" x14ac:dyDescent="0.25">
      <c r="F233" s="56"/>
      <c r="G233" s="56"/>
    </row>
    <row r="234" spans="6:7" x14ac:dyDescent="0.25">
      <c r="F234" s="57"/>
      <c r="G234" s="57"/>
    </row>
    <row r="1048563" ht="15" customHeight="1" x14ac:dyDescent="0.25"/>
  </sheetData>
  <mergeCells count="1">
    <mergeCell ref="K3:M3"/>
  </mergeCells>
  <pageMargins left="0.7" right="0.7" top="0.75" bottom="0.75" header="0.3" footer="0.3"/>
  <pageSetup orientation="portrait" horizontalDpi="1200" verticalDpi="1200"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BC388-321C-4479-8AE8-C8F49C973A46}">
  <sheetPr>
    <tabColor rgb="FF0070C0"/>
  </sheetPr>
  <dimension ref="A1:S1048424"/>
  <sheetViews>
    <sheetView topLeftCell="B1" zoomScaleNormal="100" workbookViewId="0">
      <pane xSplit="4" ySplit="4" topLeftCell="F5" activePane="bottomRight" state="frozen"/>
      <selection pane="topRight"/>
      <selection pane="bottomLeft"/>
      <selection pane="bottomRight" activeCell="B3" sqref="B3"/>
    </sheetView>
  </sheetViews>
  <sheetFormatPr defaultRowHeight="14.25" x14ac:dyDescent="0.2"/>
  <cols>
    <col min="1" max="1" width="12.7109375" style="55" hidden="1" customWidth="1"/>
    <col min="2" max="2" width="9" style="122" customWidth="1"/>
    <col min="3" max="3" width="9.140625" style="55" customWidth="1"/>
    <col min="4" max="4" width="45" style="55" customWidth="1"/>
    <col min="5" max="5" width="24.7109375" style="55" hidden="1" customWidth="1"/>
    <col min="6" max="6" width="7.140625" style="55" bestFit="1" customWidth="1"/>
    <col min="7" max="7" width="8.85546875" style="55" bestFit="1" customWidth="1"/>
    <col min="8" max="8" width="34.7109375" style="55" customWidth="1"/>
    <col min="9" max="9" width="23.42578125" style="55" hidden="1" customWidth="1"/>
    <col min="10" max="12" width="14.140625" style="55" customWidth="1"/>
    <col min="13" max="13" width="15.85546875" style="123" bestFit="1" customWidth="1"/>
    <col min="14" max="14" width="9.85546875" style="123" customWidth="1"/>
    <col min="15" max="15" width="14.85546875" style="123" bestFit="1" customWidth="1"/>
    <col min="16" max="16" width="20.42578125" style="123" bestFit="1" customWidth="1"/>
    <col min="17" max="17" width="42.140625" style="55" customWidth="1"/>
    <col min="18" max="18" width="90.28515625" style="55" bestFit="1" customWidth="1"/>
    <col min="19" max="16384" width="9.140625" style="55"/>
  </cols>
  <sheetData>
    <row r="1" spans="1:18" s="41" customFormat="1" x14ac:dyDescent="0.2">
      <c r="B1" s="49" t="str">
        <f>"2D Barcode Specifications for Metro Personal Income Tax (Supportive Housing Serices) Form MET40NP-"&amp;Instructions!C5</f>
        <v>2D Barcode Specifications for Metro Personal Income Tax (Supportive Housing Serices) Form MET40NP-2022</v>
      </c>
      <c r="C1" s="101"/>
      <c r="D1" s="101"/>
      <c r="E1" s="101"/>
      <c r="F1" s="101"/>
      <c r="G1" s="101"/>
      <c r="H1" s="57"/>
      <c r="M1" s="54"/>
      <c r="N1" s="54"/>
      <c r="O1" s="54"/>
      <c r="P1" s="54"/>
    </row>
    <row r="2" spans="1:18" s="41" customFormat="1" ht="15" x14ac:dyDescent="0.25">
      <c r="A2" s="49"/>
      <c r="B2" s="49"/>
      <c r="C2" s="49"/>
      <c r="H2" s="79"/>
      <c r="I2" s="76"/>
      <c r="J2" s="76"/>
      <c r="K2" s="76"/>
      <c r="L2" s="76"/>
      <c r="M2" s="54"/>
      <c r="N2" s="54"/>
      <c r="O2" s="54"/>
      <c r="P2" s="54"/>
    </row>
    <row r="3" spans="1:18" s="41" customFormat="1" ht="15" x14ac:dyDescent="0.25">
      <c r="A3" s="49"/>
      <c r="B3" s="49"/>
      <c r="C3" s="49"/>
      <c r="D3" s="49"/>
      <c r="E3" s="49"/>
      <c r="F3" s="49"/>
      <c r="G3" s="49"/>
      <c r="H3" s="86"/>
      <c r="J3" s="198" t="s">
        <v>334</v>
      </c>
      <c r="K3" s="199"/>
      <c r="L3" s="200"/>
      <c r="M3" s="87"/>
      <c r="N3" s="87"/>
      <c r="O3" s="87"/>
      <c r="P3" s="87"/>
      <c r="Q3" s="49"/>
    </row>
    <row r="4" spans="1:18" s="41" customFormat="1" ht="39" x14ac:dyDescent="0.25">
      <c r="A4" s="59" t="s">
        <v>52</v>
      </c>
      <c r="B4" s="59" t="s">
        <v>53</v>
      </c>
      <c r="C4" s="50" t="s">
        <v>54</v>
      </c>
      <c r="D4" s="50" t="s">
        <v>55</v>
      </c>
      <c r="E4" s="50" t="s">
        <v>56</v>
      </c>
      <c r="F4" s="50" t="s">
        <v>57</v>
      </c>
      <c r="G4" s="50" t="s">
        <v>58</v>
      </c>
      <c r="H4" s="88" t="s">
        <v>59</v>
      </c>
      <c r="I4" s="74" t="s">
        <v>335</v>
      </c>
      <c r="J4" s="182" t="s">
        <v>336</v>
      </c>
      <c r="K4" s="183" t="s">
        <v>1327</v>
      </c>
      <c r="L4" s="184" t="s">
        <v>337</v>
      </c>
      <c r="M4" s="89" t="s">
        <v>62</v>
      </c>
      <c r="N4" s="45" t="s">
        <v>339</v>
      </c>
      <c r="O4" s="109" t="s">
        <v>340</v>
      </c>
      <c r="P4" s="89" t="s">
        <v>65</v>
      </c>
      <c r="Q4" s="50" t="s">
        <v>66</v>
      </c>
      <c r="R4" s="50" t="s">
        <v>67</v>
      </c>
    </row>
    <row r="5" spans="1:18" s="41" customFormat="1" x14ac:dyDescent="0.2">
      <c r="A5" s="41">
        <f>IF(ISNA(VLOOKUP(I5,'MCP and METP Template'!E:F,2,0)),"",VLOOKUP(I5,'MCP and METP Template'!E:F,2,0))</f>
        <v>1</v>
      </c>
      <c r="B5" s="41">
        <v>1</v>
      </c>
      <c r="D5" s="34" t="s">
        <v>68</v>
      </c>
      <c r="E5" s="34" t="s">
        <v>68</v>
      </c>
      <c r="F5" s="34" t="s">
        <v>69</v>
      </c>
      <c r="G5" s="34" t="s">
        <v>70</v>
      </c>
      <c r="H5" s="56" t="str">
        <f>_xlfn.CONCAT(RIGHT(_xlfn.CONCAT("000",A5),3),0,E5)</f>
        <v>0010VersionNumber</v>
      </c>
      <c r="I5" s="34" t="s">
        <v>68</v>
      </c>
      <c r="J5" s="159"/>
      <c r="K5" s="155"/>
      <c r="L5" s="160"/>
      <c r="M5" s="54" t="s">
        <v>71</v>
      </c>
      <c r="N5" s="54" t="s">
        <v>69</v>
      </c>
      <c r="O5" s="54">
        <v>2</v>
      </c>
      <c r="P5" s="54" t="s">
        <v>72</v>
      </c>
      <c r="R5" s="41" t="s">
        <v>71</v>
      </c>
    </row>
    <row r="6" spans="1:18" s="1" customFormat="1" ht="12.75" x14ac:dyDescent="0.2">
      <c r="A6" s="1">
        <f>IF(ISNA(VLOOKUP(I6,'MCP and METP Template'!E:F,2,0)),"",VLOOKUP(I6,'MCP and METP Template'!E:F,2,0))</f>
        <v>2</v>
      </c>
      <c r="B6" s="3">
        <v>2</v>
      </c>
      <c r="D6" s="1" t="s">
        <v>73</v>
      </c>
      <c r="E6" s="1" t="s">
        <v>73</v>
      </c>
      <c r="F6" s="1" t="s">
        <v>69</v>
      </c>
      <c r="G6" s="1" t="s">
        <v>70</v>
      </c>
      <c r="H6" s="1" t="str">
        <f>_xlfn.CONCAT(RIGHT(_xlfn.CONCAT("000",A6),3),0,E6)</f>
        <v>0020DeveloperCode</v>
      </c>
      <c r="I6" s="1" t="s">
        <v>73</v>
      </c>
      <c r="J6" s="159"/>
      <c r="K6" s="155"/>
      <c r="L6" s="160"/>
      <c r="M6" s="116" t="s">
        <v>74</v>
      </c>
      <c r="N6" s="116" t="s">
        <v>69</v>
      </c>
      <c r="O6" s="116">
        <v>4</v>
      </c>
      <c r="P6" s="116" t="s">
        <v>72</v>
      </c>
      <c r="R6" s="1" t="s">
        <v>75</v>
      </c>
    </row>
    <row r="7" spans="1:18" s="1" customFormat="1" ht="12.75" x14ac:dyDescent="0.2">
      <c r="A7" s="1">
        <f>IF(ISNA(VLOOKUP(I7,'MCP and METP Template'!E:F,2,0)),"",VLOOKUP(I7,'MCP and METP Template'!E:F,2,0))</f>
        <v>3</v>
      </c>
      <c r="B7" s="3">
        <v>3</v>
      </c>
      <c r="D7" s="1" t="s">
        <v>76</v>
      </c>
      <c r="E7" s="1" t="s">
        <v>76</v>
      </c>
      <c r="F7" s="1" t="s">
        <v>69</v>
      </c>
      <c r="G7" s="1" t="s">
        <v>70</v>
      </c>
      <c r="H7" s="1" t="str">
        <f t="shared" ref="H7:H56" si="0">_xlfn.CONCAT(RIGHT(_xlfn.CONCAT("000",A7),3),0,E7)</f>
        <v>0030Jurisdiction</v>
      </c>
      <c r="I7" s="1" t="s">
        <v>76</v>
      </c>
      <c r="J7" s="159"/>
      <c r="K7" s="155"/>
      <c r="L7" s="160"/>
      <c r="M7" s="116" t="s">
        <v>1158</v>
      </c>
      <c r="N7" s="116" t="s">
        <v>69</v>
      </c>
      <c r="O7" s="116">
        <v>4</v>
      </c>
      <c r="P7" s="116" t="s">
        <v>72</v>
      </c>
      <c r="R7" s="1" t="s">
        <v>1158</v>
      </c>
    </row>
    <row r="8" spans="1:18" s="1" customFormat="1" ht="15" x14ac:dyDescent="0.25">
      <c r="A8" s="1">
        <f>IF(ISNA(VLOOKUP(I8,'MCP and METP Template'!E:F,2,0)),"",VLOOKUP(I8,'MCP and METP Template'!E:F,2,0))</f>
        <v>4</v>
      </c>
      <c r="B8" s="3">
        <v>4</v>
      </c>
      <c r="D8" s="1" t="s">
        <v>78</v>
      </c>
      <c r="E8" s="1" t="s">
        <v>78</v>
      </c>
      <c r="F8" s="1" t="s">
        <v>69</v>
      </c>
      <c r="G8" s="1" t="s">
        <v>70</v>
      </c>
      <c r="H8" s="1" t="str">
        <f t="shared" si="0"/>
        <v>0040DescriptionFormName</v>
      </c>
      <c r="I8" s="1" t="s">
        <v>78</v>
      </c>
      <c r="J8" s="165" t="s">
        <v>342</v>
      </c>
      <c r="K8" s="155"/>
      <c r="L8" s="160"/>
      <c r="M8" s="116" t="s">
        <v>1167</v>
      </c>
      <c r="N8" s="116" t="s">
        <v>69</v>
      </c>
      <c r="O8" s="116">
        <v>16</v>
      </c>
      <c r="P8" s="116" t="s">
        <v>72</v>
      </c>
      <c r="R8" s="1" t="str">
        <f>M8</f>
        <v>MET-40-NP-2022</v>
      </c>
    </row>
    <row r="9" spans="1:18" s="1" customFormat="1" ht="15" x14ac:dyDescent="0.25">
      <c r="A9" s="1">
        <f>IF(ISNA(VLOOKUP(I9,'MCP and METP Template'!E:F,2,0)),"",VLOOKUP(I9,'MCP and METP Template'!E:F,2,0))</f>
        <v>5</v>
      </c>
      <c r="B9" s="3">
        <v>5</v>
      </c>
      <c r="D9" s="1" t="s">
        <v>79</v>
      </c>
      <c r="E9" s="1" t="s">
        <v>79</v>
      </c>
      <c r="F9" s="1" t="s">
        <v>69</v>
      </c>
      <c r="G9" s="1" t="s">
        <v>70</v>
      </c>
      <c r="H9" s="1" t="str">
        <f t="shared" si="0"/>
        <v>0050SpecificationVersion</v>
      </c>
      <c r="I9" s="1" t="s">
        <v>79</v>
      </c>
      <c r="J9" s="165"/>
      <c r="K9" s="155"/>
      <c r="L9" s="160"/>
      <c r="M9" s="116">
        <f>spec_version</f>
        <v>27</v>
      </c>
      <c r="N9" s="116" t="s">
        <v>69</v>
      </c>
      <c r="O9" s="116">
        <v>4</v>
      </c>
      <c r="P9" s="116" t="s">
        <v>80</v>
      </c>
      <c r="Q9" s="1" t="s">
        <v>81</v>
      </c>
      <c r="R9" s="1">
        <f>M9</f>
        <v>27</v>
      </c>
    </row>
    <row r="10" spans="1:18" s="1" customFormat="1" ht="15" x14ac:dyDescent="0.25">
      <c r="A10" s="1">
        <f>IF(ISNA(VLOOKUP(I10,'MCP and METP Template'!E:F,2,0)),"",VLOOKUP(I10,'MCP and METP Template'!E:F,2,0))</f>
        <v>6</v>
      </c>
      <c r="B10" s="3">
        <v>6</v>
      </c>
      <c r="D10" s="1" t="s">
        <v>82</v>
      </c>
      <c r="E10" s="1" t="s">
        <v>82</v>
      </c>
      <c r="F10" s="1" t="s">
        <v>69</v>
      </c>
      <c r="G10" s="1" t="s">
        <v>70</v>
      </c>
      <c r="H10" s="1" t="str">
        <f t="shared" si="0"/>
        <v>0060SoftwareFormVersion</v>
      </c>
      <c r="I10" s="1" t="s">
        <v>82</v>
      </c>
      <c r="J10" s="165"/>
      <c r="K10" s="155"/>
      <c r="L10" s="160"/>
      <c r="M10" s="116">
        <v>0.01</v>
      </c>
      <c r="N10" s="116" t="s">
        <v>69</v>
      </c>
      <c r="O10" s="116">
        <v>15</v>
      </c>
      <c r="P10" s="116" t="s">
        <v>72</v>
      </c>
      <c r="R10" s="1" t="s">
        <v>83</v>
      </c>
    </row>
    <row r="11" spans="1:18" s="1" customFormat="1" ht="15" x14ac:dyDescent="0.25">
      <c r="A11" s="1">
        <f>IF(ISNA(VLOOKUP(I11,'MCP and METP Template'!E:F,2,0)),"",VLOOKUP(I11,'MCP and METP Template'!E:F,2,0))</f>
        <v>7</v>
      </c>
      <c r="B11" s="3">
        <v>7</v>
      </c>
      <c r="D11" s="144" t="s">
        <v>4</v>
      </c>
      <c r="E11" s="1" t="s">
        <v>489</v>
      </c>
      <c r="F11" s="1" t="s">
        <v>70</v>
      </c>
      <c r="G11" s="1" t="s">
        <v>70</v>
      </c>
      <c r="H11" s="1" t="str">
        <f t="shared" si="0"/>
        <v>0070TaxYear</v>
      </c>
      <c r="I11" s="1" t="s">
        <v>489</v>
      </c>
      <c r="J11" s="165" t="s">
        <v>342</v>
      </c>
      <c r="K11" s="155"/>
      <c r="L11" s="160"/>
      <c r="M11" s="117">
        <v>44926</v>
      </c>
      <c r="N11" s="116" t="s">
        <v>69</v>
      </c>
      <c r="O11" s="116">
        <v>10</v>
      </c>
      <c r="P11" s="116" t="s">
        <v>72</v>
      </c>
      <c r="Q11" s="1" t="s">
        <v>86</v>
      </c>
    </row>
    <row r="12" spans="1:18" s="1" customFormat="1" ht="15" x14ac:dyDescent="0.25">
      <c r="A12" s="1">
        <f>IF(ISNA(VLOOKUP(I12,'MCP and METP Template'!E:F,2,0)),"",VLOOKUP(I12,'MCP and METP Template'!E:F,2,0))</f>
        <v>8</v>
      </c>
      <c r="B12" s="3">
        <v>8</v>
      </c>
      <c r="D12" s="144" t="s">
        <v>89</v>
      </c>
      <c r="E12" s="1" t="s">
        <v>90</v>
      </c>
      <c r="F12" s="1" t="s">
        <v>70</v>
      </c>
      <c r="G12" s="1" t="s">
        <v>70</v>
      </c>
      <c r="H12" s="1" t="str">
        <f t="shared" si="0"/>
        <v>0080accountid</v>
      </c>
      <c r="I12" s="1" t="s">
        <v>90</v>
      </c>
      <c r="J12" s="165" t="s">
        <v>342</v>
      </c>
      <c r="K12" s="155" t="s">
        <v>1161</v>
      </c>
      <c r="L12" s="160"/>
      <c r="M12" s="116"/>
      <c r="N12" s="116" t="s">
        <v>70</v>
      </c>
      <c r="O12" s="116">
        <v>10</v>
      </c>
      <c r="P12" s="116" t="s">
        <v>80</v>
      </c>
      <c r="Q12" s="1" t="s">
        <v>91</v>
      </c>
      <c r="R12" s="1" t="s">
        <v>92</v>
      </c>
    </row>
    <row r="13" spans="1:18" s="1" customFormat="1" ht="63.75" x14ac:dyDescent="0.2">
      <c r="A13" s="1">
        <f>IF(ISNA(VLOOKUP(I13,'MCP and METP Template'!E:F,2,0)),"",VLOOKUP(I13,'MCP and METP Template'!E:F,2,0))</f>
        <v>9</v>
      </c>
      <c r="B13" s="3">
        <v>9</v>
      </c>
      <c r="D13" s="154" t="s">
        <v>492</v>
      </c>
      <c r="E13" s="1" t="s">
        <v>493</v>
      </c>
      <c r="F13" s="1" t="s">
        <v>70</v>
      </c>
      <c r="G13" s="1" t="s">
        <v>70</v>
      </c>
      <c r="H13" s="1" t="str">
        <f t="shared" si="0"/>
        <v>0090FilingStatus</v>
      </c>
      <c r="I13" s="1" t="s">
        <v>493</v>
      </c>
      <c r="J13" s="159" t="s">
        <v>988</v>
      </c>
      <c r="K13" s="155" t="s">
        <v>493</v>
      </c>
      <c r="L13" s="160"/>
      <c r="M13" s="111" t="s">
        <v>989</v>
      </c>
      <c r="N13" s="116" t="s">
        <v>69</v>
      </c>
      <c r="O13" s="116">
        <v>1</v>
      </c>
      <c r="P13" s="116" t="s">
        <v>80</v>
      </c>
      <c r="Q13" s="1" t="s">
        <v>102</v>
      </c>
      <c r="R13" s="151" t="s">
        <v>990</v>
      </c>
    </row>
    <row r="14" spans="1:18" s="1" customFormat="1" ht="38.25" x14ac:dyDescent="0.2">
      <c r="A14" s="1">
        <f>IF(ISNA(VLOOKUP(I14,'MCP and METP Template'!E:F,2,0)),"",VLOOKUP(I14,'MCP and METP Template'!E:F,2,0))</f>
        <v>10</v>
      </c>
      <c r="B14" s="3">
        <v>10</v>
      </c>
      <c r="D14" s="1" t="s">
        <v>495</v>
      </c>
      <c r="E14" s="1" t="s">
        <v>496</v>
      </c>
      <c r="F14" s="1" t="s">
        <v>70</v>
      </c>
      <c r="G14" s="1" t="s">
        <v>70</v>
      </c>
      <c r="H14" s="1" t="str">
        <f t="shared" si="0"/>
        <v>0100FormFiledWithOregon</v>
      </c>
      <c r="I14" s="1" t="s">
        <v>496</v>
      </c>
      <c r="J14" s="166" t="s">
        <v>1109</v>
      </c>
      <c r="K14" s="157" t="s">
        <v>1110</v>
      </c>
      <c r="L14" s="160"/>
      <c r="M14" s="116">
        <v>1</v>
      </c>
      <c r="N14" s="116" t="s">
        <v>69</v>
      </c>
      <c r="O14" s="116">
        <v>1</v>
      </c>
      <c r="P14" s="116" t="s">
        <v>80</v>
      </c>
      <c r="Q14" s="1" t="s">
        <v>102</v>
      </c>
      <c r="R14" s="129" t="s">
        <v>1112</v>
      </c>
    </row>
    <row r="15" spans="1:18" s="1" customFormat="1" ht="25.5" x14ac:dyDescent="0.2">
      <c r="A15" s="1">
        <f>IF(ISNA(VLOOKUP(I15,'MCP and METP Template'!E:F,2,0)),"",VLOOKUP(I15,'MCP and METP Template'!E:F,2,0))</f>
        <v>11</v>
      </c>
      <c r="B15" s="3">
        <v>11</v>
      </c>
      <c r="D15" s="1" t="s">
        <v>497</v>
      </c>
      <c r="E15" s="1" t="s">
        <v>498</v>
      </c>
      <c r="F15" s="1" t="s">
        <v>70</v>
      </c>
      <c r="G15" s="1" t="s">
        <v>70</v>
      </c>
      <c r="H15" s="1" t="str">
        <f t="shared" si="0"/>
        <v>0110MCResidency</v>
      </c>
      <c r="I15" s="1" t="s">
        <v>498</v>
      </c>
      <c r="J15" s="159" t="s">
        <v>342</v>
      </c>
      <c r="K15" s="157" t="s">
        <v>1114</v>
      </c>
      <c r="L15" s="160"/>
      <c r="M15" s="116">
        <v>1</v>
      </c>
      <c r="N15" s="116" t="s">
        <v>69</v>
      </c>
      <c r="O15" s="116">
        <v>1</v>
      </c>
      <c r="P15" s="116" t="s">
        <v>80</v>
      </c>
      <c r="Q15" s="1" t="s">
        <v>102</v>
      </c>
      <c r="R15" s="129" t="s">
        <v>1115</v>
      </c>
    </row>
    <row r="16" spans="1:18" s="1" customFormat="1" ht="12.75" x14ac:dyDescent="0.2">
      <c r="A16" s="1">
        <f>IF(ISNA(VLOOKUP(I16,'MCP and METP Template'!E:F,2,0)),"",VLOOKUP(I16,'MCP and METP Template'!E:F,2,0))</f>
        <v>12</v>
      </c>
      <c r="B16" s="3">
        <v>12</v>
      </c>
      <c r="D16" s="1" t="s">
        <v>499</v>
      </c>
      <c r="E16" s="1" t="s">
        <v>500</v>
      </c>
      <c r="F16" s="1" t="s">
        <v>70</v>
      </c>
      <c r="G16" s="1" t="s">
        <v>70</v>
      </c>
      <c r="H16" s="1" t="str">
        <f t="shared" si="0"/>
        <v>0120TaxpayerDeceased</v>
      </c>
      <c r="I16" s="1" t="s">
        <v>500</v>
      </c>
      <c r="J16" s="161" t="s">
        <v>991</v>
      </c>
      <c r="K16" s="158"/>
      <c r="L16" s="160"/>
      <c r="M16" s="116">
        <v>0</v>
      </c>
      <c r="N16" s="116" t="s">
        <v>69</v>
      </c>
      <c r="O16" s="116">
        <v>1</v>
      </c>
      <c r="P16" s="116" t="s">
        <v>80</v>
      </c>
      <c r="Q16" s="1" t="s">
        <v>102</v>
      </c>
      <c r="R16" s="1" t="s">
        <v>502</v>
      </c>
    </row>
    <row r="17" spans="1:18" s="1" customFormat="1" ht="12.75" x14ac:dyDescent="0.2">
      <c r="A17" s="1">
        <f>IF(ISNA(VLOOKUP(I17,'MCP and METP Template'!E:F,2,0)),"",VLOOKUP(I17,'MCP and METP Template'!E:F,2,0))</f>
        <v>13</v>
      </c>
      <c r="B17" s="3">
        <v>13</v>
      </c>
      <c r="D17" s="1" t="s">
        <v>503</v>
      </c>
      <c r="E17" s="1" t="s">
        <v>504</v>
      </c>
      <c r="F17" s="1" t="s">
        <v>70</v>
      </c>
      <c r="G17" s="1" t="s">
        <v>70</v>
      </c>
      <c r="H17" s="1" t="str">
        <f t="shared" si="0"/>
        <v>0130TaxpayerLastName</v>
      </c>
      <c r="I17" s="1" t="s">
        <v>504</v>
      </c>
      <c r="J17" s="161" t="s">
        <v>992</v>
      </c>
      <c r="K17" s="158"/>
      <c r="L17" s="160"/>
      <c r="M17" s="116"/>
      <c r="N17" s="116" t="s">
        <v>70</v>
      </c>
      <c r="O17" s="116">
        <v>50</v>
      </c>
      <c r="P17" s="116" t="s">
        <v>72</v>
      </c>
    </row>
    <row r="18" spans="1:18" s="1" customFormat="1" ht="12.75" x14ac:dyDescent="0.2">
      <c r="A18" s="1">
        <f>IF(ISNA(VLOOKUP(I18,'MCP and METP Template'!E:F,2,0)),"",VLOOKUP(I18,'MCP and METP Template'!E:F,2,0))</f>
        <v>14</v>
      </c>
      <c r="B18" s="3">
        <v>14</v>
      </c>
      <c r="D18" s="1" t="s">
        <v>506</v>
      </c>
      <c r="E18" s="1" t="s">
        <v>507</v>
      </c>
      <c r="F18" s="1" t="s">
        <v>70</v>
      </c>
      <c r="G18" s="1" t="s">
        <v>70</v>
      </c>
      <c r="H18" s="1" t="str">
        <f t="shared" si="0"/>
        <v>0140TaxpayerFirstName</v>
      </c>
      <c r="I18" s="1" t="s">
        <v>507</v>
      </c>
      <c r="J18" s="161" t="s">
        <v>993</v>
      </c>
      <c r="K18" s="158"/>
      <c r="L18" s="160"/>
      <c r="M18" s="116"/>
      <c r="N18" s="116" t="s">
        <v>70</v>
      </c>
      <c r="O18" s="116">
        <v>50</v>
      </c>
      <c r="P18" s="116" t="s">
        <v>72</v>
      </c>
    </row>
    <row r="19" spans="1:18" s="1" customFormat="1" ht="12.75" x14ac:dyDescent="0.2">
      <c r="A19" s="1">
        <f>IF(ISNA(VLOOKUP(I19,'MCP and METP Template'!E:F,2,0)),"",VLOOKUP(I19,'MCP and METP Template'!E:F,2,0))</f>
        <v>15</v>
      </c>
      <c r="B19" s="3">
        <v>15</v>
      </c>
      <c r="D19" s="1" t="s">
        <v>509</v>
      </c>
      <c r="E19" s="1" t="s">
        <v>510</v>
      </c>
      <c r="F19" s="1" t="s">
        <v>70</v>
      </c>
      <c r="G19" s="1" t="s">
        <v>70</v>
      </c>
      <c r="H19" s="1" t="str">
        <f t="shared" si="0"/>
        <v>0150TaxpayerSSN</v>
      </c>
      <c r="I19" s="1" t="s">
        <v>510</v>
      </c>
      <c r="J19" s="161" t="s">
        <v>994</v>
      </c>
      <c r="K19" s="158"/>
      <c r="L19" s="160"/>
      <c r="M19" s="116"/>
      <c r="N19" s="116" t="s">
        <v>70</v>
      </c>
      <c r="O19" s="116">
        <v>11</v>
      </c>
      <c r="P19" s="116" t="s">
        <v>72</v>
      </c>
      <c r="Q19" s="1" t="s">
        <v>512</v>
      </c>
    </row>
    <row r="20" spans="1:18" s="1" customFormat="1" ht="12.75" x14ac:dyDescent="0.2">
      <c r="A20" s="1">
        <f>IF(ISNA(VLOOKUP(I20,'MCP and METP Template'!E:F,2,0)),"",VLOOKUP(I20,'MCP and METP Template'!E:F,2,0))</f>
        <v>16</v>
      </c>
      <c r="B20" s="3">
        <v>16</v>
      </c>
      <c r="D20" s="1" t="s">
        <v>513</v>
      </c>
      <c r="E20" s="1" t="s">
        <v>514</v>
      </c>
      <c r="F20" s="1" t="s">
        <v>70</v>
      </c>
      <c r="G20" s="1" t="s">
        <v>70</v>
      </c>
      <c r="H20" s="1" t="str">
        <f t="shared" si="0"/>
        <v>0160SpouseDeceased</v>
      </c>
      <c r="I20" s="1" t="s">
        <v>514</v>
      </c>
      <c r="J20" s="161" t="s">
        <v>995</v>
      </c>
      <c r="K20" s="158"/>
      <c r="L20" s="160"/>
      <c r="M20" s="116">
        <v>0</v>
      </c>
      <c r="N20" s="116" t="s">
        <v>69</v>
      </c>
      <c r="O20" s="116">
        <v>1</v>
      </c>
      <c r="P20" s="116" t="s">
        <v>80</v>
      </c>
      <c r="Q20" s="1" t="s">
        <v>102</v>
      </c>
      <c r="R20" s="1" t="s">
        <v>502</v>
      </c>
    </row>
    <row r="21" spans="1:18" s="1" customFormat="1" ht="12.75" x14ac:dyDescent="0.2">
      <c r="A21" s="1">
        <f>IF(ISNA(VLOOKUP(I21,'MCP and METP Template'!E:F,2,0)),"",VLOOKUP(I21,'MCP and METP Template'!E:F,2,0))</f>
        <v>17</v>
      </c>
      <c r="B21" s="3">
        <v>17</v>
      </c>
      <c r="D21" s="1" t="s">
        <v>515</v>
      </c>
      <c r="E21" s="1" t="s">
        <v>516</v>
      </c>
      <c r="F21" s="1" t="s">
        <v>70</v>
      </c>
      <c r="G21" s="1" t="s">
        <v>70</v>
      </c>
      <c r="H21" s="1" t="str">
        <f t="shared" si="0"/>
        <v>0170SpouseLastName</v>
      </c>
      <c r="I21" s="1" t="s">
        <v>516</v>
      </c>
      <c r="J21" s="161" t="s">
        <v>516</v>
      </c>
      <c r="K21" s="158"/>
      <c r="L21" s="160"/>
      <c r="M21" s="116"/>
      <c r="N21" s="116" t="s">
        <v>70</v>
      </c>
      <c r="O21" s="116">
        <v>50</v>
      </c>
      <c r="P21" s="116" t="s">
        <v>72</v>
      </c>
    </row>
    <row r="22" spans="1:18" s="1" customFormat="1" ht="12.75" x14ac:dyDescent="0.2">
      <c r="A22" s="1">
        <f>IF(ISNA(VLOOKUP(I22,'MCP and METP Template'!E:F,2,0)),"",VLOOKUP(I22,'MCP and METP Template'!E:F,2,0))</f>
        <v>18</v>
      </c>
      <c r="B22" s="3">
        <v>18</v>
      </c>
      <c r="D22" s="1" t="s">
        <v>517</v>
      </c>
      <c r="E22" s="1" t="s">
        <v>518</v>
      </c>
      <c r="F22" s="1" t="s">
        <v>70</v>
      </c>
      <c r="G22" s="1" t="s">
        <v>70</v>
      </c>
      <c r="H22" s="1" t="str">
        <f t="shared" si="0"/>
        <v>0180SpouseFirstName</v>
      </c>
      <c r="I22" s="1" t="s">
        <v>518</v>
      </c>
      <c r="J22" s="161" t="s">
        <v>518</v>
      </c>
      <c r="K22" s="158"/>
      <c r="L22" s="160"/>
      <c r="M22" s="116"/>
      <c r="N22" s="116" t="s">
        <v>70</v>
      </c>
      <c r="O22" s="116">
        <v>50</v>
      </c>
      <c r="P22" s="116" t="s">
        <v>72</v>
      </c>
    </row>
    <row r="23" spans="1:18" s="1" customFormat="1" ht="12.75" x14ac:dyDescent="0.2">
      <c r="A23" s="1">
        <f>IF(ISNA(VLOOKUP(I23,'MCP and METP Template'!E:F,2,0)),"",VLOOKUP(I23,'MCP and METP Template'!E:F,2,0))</f>
        <v>19</v>
      </c>
      <c r="B23" s="3">
        <v>19</v>
      </c>
      <c r="D23" s="1" t="s">
        <v>520</v>
      </c>
      <c r="E23" s="1" t="s">
        <v>521</v>
      </c>
      <c r="F23" s="1" t="s">
        <v>70</v>
      </c>
      <c r="G23" s="1" t="s">
        <v>70</v>
      </c>
      <c r="H23" s="1" t="str">
        <f t="shared" si="0"/>
        <v>0190SpouseSSN</v>
      </c>
      <c r="I23" s="1" t="s">
        <v>521</v>
      </c>
      <c r="J23" s="161" t="s">
        <v>996</v>
      </c>
      <c r="K23" s="158"/>
      <c r="L23" s="160"/>
      <c r="M23" s="116"/>
      <c r="N23" s="116" t="s">
        <v>70</v>
      </c>
      <c r="O23" s="116">
        <v>11</v>
      </c>
      <c r="P23" s="116" t="s">
        <v>72</v>
      </c>
      <c r="Q23" s="1" t="s">
        <v>512</v>
      </c>
    </row>
    <row r="24" spans="1:18" s="1" customFormat="1" ht="12.75" x14ac:dyDescent="0.2">
      <c r="A24" s="1">
        <f>IF(ISNA(VLOOKUP(I24,'MCP and METP Template'!E:F,2,0)),"",VLOOKUP(I24,'MCP and METP Template'!E:F,2,0))</f>
        <v>20</v>
      </c>
      <c r="B24" s="3">
        <v>20</v>
      </c>
      <c r="D24" s="1" t="s">
        <v>522</v>
      </c>
      <c r="E24" s="1" t="s">
        <v>523</v>
      </c>
      <c r="F24" s="1" t="s">
        <v>70</v>
      </c>
      <c r="G24" s="1" t="s">
        <v>70</v>
      </c>
      <c r="H24" s="1" t="str">
        <f t="shared" si="0"/>
        <v>0200ResidenceChanged</v>
      </c>
      <c r="I24" s="1" t="s">
        <v>523</v>
      </c>
      <c r="J24" s="161" t="s">
        <v>997</v>
      </c>
      <c r="K24" s="158" t="s">
        <v>998</v>
      </c>
      <c r="L24" s="160"/>
      <c r="M24" s="116">
        <v>0</v>
      </c>
      <c r="N24" s="116" t="s">
        <v>69</v>
      </c>
      <c r="O24" s="116">
        <v>1</v>
      </c>
      <c r="P24" s="116" t="s">
        <v>80</v>
      </c>
      <c r="Q24" s="1" t="s">
        <v>102</v>
      </c>
      <c r="R24" s="1" t="s">
        <v>103</v>
      </c>
    </row>
    <row r="25" spans="1:18" s="1" customFormat="1" ht="12.75" x14ac:dyDescent="0.2">
      <c r="A25" s="1">
        <f>IF(ISNA(VLOOKUP(I25,'MCP and METP Template'!E:F,2,0)),"",VLOOKUP(I25,'MCP and METP Template'!E:F,2,0))</f>
        <v>21</v>
      </c>
      <c r="B25" s="3">
        <v>21</v>
      </c>
      <c r="D25" s="1" t="s">
        <v>525</v>
      </c>
      <c r="E25" s="1" t="s">
        <v>525</v>
      </c>
      <c r="F25" s="1" t="s">
        <v>70</v>
      </c>
      <c r="G25" s="1" t="s">
        <v>70</v>
      </c>
      <c r="H25" s="1" t="str">
        <f t="shared" si="0"/>
        <v>0210ResidenceAddress</v>
      </c>
      <c r="I25" s="1" t="s">
        <v>525</v>
      </c>
      <c r="J25" s="161" t="s">
        <v>342</v>
      </c>
      <c r="K25" s="158"/>
      <c r="L25" s="160"/>
      <c r="M25" s="116"/>
      <c r="N25" s="116" t="s">
        <v>70</v>
      </c>
      <c r="O25" s="116">
        <v>50</v>
      </c>
      <c r="P25" s="116" t="s">
        <v>72</v>
      </c>
    </row>
    <row r="26" spans="1:18" s="1" customFormat="1" ht="12.75" x14ac:dyDescent="0.2">
      <c r="A26" s="1">
        <f>IF(ISNA(VLOOKUP(I26,'MCP and METP Template'!E:F,2,0)),"",VLOOKUP(I26,'MCP and METP Template'!E:F,2,0))</f>
        <v>22</v>
      </c>
      <c r="B26" s="3">
        <v>22</v>
      </c>
      <c r="D26" s="1" t="s">
        <v>527</v>
      </c>
      <c r="E26" s="1" t="s">
        <v>528</v>
      </c>
      <c r="F26" s="1" t="s">
        <v>70</v>
      </c>
      <c r="G26" s="1" t="s">
        <v>70</v>
      </c>
      <c r="H26" s="1" t="str">
        <f t="shared" si="0"/>
        <v>0220ResidenceCity</v>
      </c>
      <c r="I26" s="1" t="s">
        <v>528</v>
      </c>
      <c r="J26" s="161" t="s">
        <v>342</v>
      </c>
      <c r="K26" s="158"/>
      <c r="L26" s="160"/>
      <c r="M26" s="116"/>
      <c r="N26" s="116" t="s">
        <v>70</v>
      </c>
      <c r="O26" s="116">
        <v>30</v>
      </c>
      <c r="P26" s="116" t="s">
        <v>72</v>
      </c>
    </row>
    <row r="27" spans="1:18" s="1" customFormat="1" ht="12.75" x14ac:dyDescent="0.2">
      <c r="A27" s="1">
        <f>IF(ISNA(VLOOKUP(I27,'MCP and METP Template'!E:F,2,0)),"",VLOOKUP(I27,'MCP and METP Template'!E:F,2,0))</f>
        <v>23</v>
      </c>
      <c r="B27" s="3">
        <v>23</v>
      </c>
      <c r="D27" s="1" t="s">
        <v>530</v>
      </c>
      <c r="E27" s="1" t="s">
        <v>531</v>
      </c>
      <c r="F27" s="1" t="s">
        <v>70</v>
      </c>
      <c r="G27" s="1" t="s">
        <v>70</v>
      </c>
      <c r="H27" s="1" t="str">
        <f t="shared" si="0"/>
        <v>0230ResidenceState</v>
      </c>
      <c r="I27" s="1" t="s">
        <v>531</v>
      </c>
      <c r="J27" s="161" t="s">
        <v>342</v>
      </c>
      <c r="K27" s="158"/>
      <c r="L27" s="160"/>
      <c r="M27" s="116"/>
      <c r="N27" s="116" t="s">
        <v>70</v>
      </c>
      <c r="O27" s="116">
        <v>10</v>
      </c>
      <c r="P27" s="116" t="s">
        <v>72</v>
      </c>
      <c r="R27" s="1" t="s">
        <v>114</v>
      </c>
    </row>
    <row r="28" spans="1:18" s="1" customFormat="1" ht="12.75" x14ac:dyDescent="0.2">
      <c r="A28" s="1">
        <f>IF(ISNA(VLOOKUP(I28,'MCP and METP Template'!E:F,2,0)),"",VLOOKUP(I28,'MCP and METP Template'!E:F,2,0))</f>
        <v>24</v>
      </c>
      <c r="B28" s="3">
        <v>24</v>
      </c>
      <c r="D28" s="1" t="s">
        <v>533</v>
      </c>
      <c r="E28" s="1" t="s">
        <v>534</v>
      </c>
      <c r="F28" s="1" t="s">
        <v>70</v>
      </c>
      <c r="G28" s="1" t="s">
        <v>70</v>
      </c>
      <c r="H28" s="1" t="str">
        <f t="shared" si="0"/>
        <v>0240ResidenceZIP</v>
      </c>
      <c r="I28" s="1" t="s">
        <v>534</v>
      </c>
      <c r="J28" s="161" t="s">
        <v>342</v>
      </c>
      <c r="K28" s="158"/>
      <c r="L28" s="160"/>
      <c r="M28" s="116"/>
      <c r="N28" s="116" t="s">
        <v>70</v>
      </c>
      <c r="O28" s="116">
        <v>15</v>
      </c>
      <c r="P28" s="116" t="s">
        <v>72</v>
      </c>
      <c r="Q28" s="1" t="s">
        <v>117</v>
      </c>
    </row>
    <row r="29" spans="1:18" s="1" customFormat="1" ht="12.75" x14ac:dyDescent="0.2">
      <c r="A29" s="1">
        <f>IF(ISNA(VLOOKUP(I29,'MCP and METP Template'!E:F,2,0)),"",VLOOKUP(I29,'MCP and METP Template'!E:F,2,0))</f>
        <v>25</v>
      </c>
      <c r="B29" s="3">
        <v>25</v>
      </c>
      <c r="D29" s="1" t="s">
        <v>536</v>
      </c>
      <c r="E29" s="1" t="s">
        <v>347</v>
      </c>
      <c r="F29" s="1" t="s">
        <v>70</v>
      </c>
      <c r="G29" s="1" t="s">
        <v>70</v>
      </c>
      <c r="H29" s="1" t="str">
        <f t="shared" si="0"/>
        <v>0250MailingChange</v>
      </c>
      <c r="I29" s="1" t="s">
        <v>347</v>
      </c>
      <c r="J29" s="161" t="s">
        <v>347</v>
      </c>
      <c r="K29" s="158" t="s">
        <v>348</v>
      </c>
      <c r="L29" s="160"/>
      <c r="M29" s="116">
        <v>0</v>
      </c>
      <c r="N29" s="116" t="s">
        <v>69</v>
      </c>
      <c r="O29" s="116">
        <v>1</v>
      </c>
      <c r="P29" s="116" t="s">
        <v>80</v>
      </c>
      <c r="Q29" s="1" t="s">
        <v>102</v>
      </c>
      <c r="R29" s="1" t="s">
        <v>103</v>
      </c>
    </row>
    <row r="30" spans="1:18" s="1" customFormat="1" ht="12.75" x14ac:dyDescent="0.2">
      <c r="A30" s="1">
        <f>IF(ISNA(VLOOKUP(I30,'MCP and METP Template'!E:F,2,0)),"",VLOOKUP(I30,'MCP and METP Template'!E:F,2,0))</f>
        <v>26</v>
      </c>
      <c r="B30" s="3">
        <v>26</v>
      </c>
      <c r="D30" s="1" t="s">
        <v>108</v>
      </c>
      <c r="E30" s="1" t="s">
        <v>537</v>
      </c>
      <c r="F30" s="1" t="s">
        <v>70</v>
      </c>
      <c r="G30" s="1" t="s">
        <v>70</v>
      </c>
      <c r="H30" s="1" t="str">
        <f t="shared" si="0"/>
        <v>0260MailingAddress</v>
      </c>
      <c r="I30" s="1" t="s">
        <v>537</v>
      </c>
      <c r="J30" s="161" t="s">
        <v>342</v>
      </c>
      <c r="K30" s="158"/>
      <c r="L30" s="160"/>
      <c r="M30" s="116"/>
      <c r="N30" s="116" t="s">
        <v>70</v>
      </c>
      <c r="O30" s="116">
        <v>50</v>
      </c>
      <c r="P30" s="116" t="s">
        <v>72</v>
      </c>
    </row>
    <row r="31" spans="1:18" s="1" customFormat="1" ht="12.75" x14ac:dyDescent="0.2">
      <c r="A31" s="1">
        <f>IF(ISNA(VLOOKUP(I31,'MCP and METP Template'!E:F,2,0)),"",VLOOKUP(I31,'MCP and METP Template'!E:F,2,0))</f>
        <v>27</v>
      </c>
      <c r="B31" s="3">
        <v>27</v>
      </c>
      <c r="D31" s="1" t="s">
        <v>539</v>
      </c>
      <c r="E31" s="1" t="s">
        <v>540</v>
      </c>
      <c r="F31" s="1" t="s">
        <v>70</v>
      </c>
      <c r="G31" s="1" t="s">
        <v>70</v>
      </c>
      <c r="H31" s="1" t="str">
        <f t="shared" si="0"/>
        <v>0270MailingCity</v>
      </c>
      <c r="I31" s="1" t="s">
        <v>540</v>
      </c>
      <c r="J31" s="161" t="s">
        <v>342</v>
      </c>
      <c r="K31" s="158"/>
      <c r="L31" s="160"/>
      <c r="M31" s="116"/>
      <c r="N31" s="116" t="s">
        <v>70</v>
      </c>
      <c r="O31" s="116">
        <v>30</v>
      </c>
      <c r="P31" s="116" t="s">
        <v>72</v>
      </c>
    </row>
    <row r="32" spans="1:18" s="1" customFormat="1" ht="12.75" x14ac:dyDescent="0.2">
      <c r="A32" s="1">
        <f>IF(ISNA(VLOOKUP(I32,'MCP and METP Template'!E:F,2,0)),"",VLOOKUP(I32,'MCP and METP Template'!E:F,2,0))</f>
        <v>28</v>
      </c>
      <c r="B32" s="3">
        <v>28</v>
      </c>
      <c r="D32" s="1" t="s">
        <v>541</v>
      </c>
      <c r="E32" s="1" t="s">
        <v>542</v>
      </c>
      <c r="F32" s="1" t="s">
        <v>70</v>
      </c>
      <c r="G32" s="1" t="s">
        <v>70</v>
      </c>
      <c r="H32" s="1" t="str">
        <f t="shared" si="0"/>
        <v>0280MailingState</v>
      </c>
      <c r="I32" s="1" t="s">
        <v>542</v>
      </c>
      <c r="J32" s="161" t="s">
        <v>342</v>
      </c>
      <c r="K32" s="158"/>
      <c r="L32" s="160"/>
      <c r="M32" s="116"/>
      <c r="N32" s="116" t="s">
        <v>70</v>
      </c>
      <c r="O32" s="116">
        <v>10</v>
      </c>
      <c r="P32" s="116" t="s">
        <v>72</v>
      </c>
      <c r="R32" s="1" t="s">
        <v>114</v>
      </c>
    </row>
    <row r="33" spans="1:19" s="1" customFormat="1" ht="12.75" x14ac:dyDescent="0.2">
      <c r="A33" s="1">
        <f>IF(ISNA(VLOOKUP(I33,'MCP and METP Template'!E:F,2,0)),"",VLOOKUP(I33,'MCP and METP Template'!E:F,2,0))</f>
        <v>29</v>
      </c>
      <c r="B33" s="3">
        <v>29</v>
      </c>
      <c r="D33" s="1" t="s">
        <v>543</v>
      </c>
      <c r="E33" s="1" t="s">
        <v>544</v>
      </c>
      <c r="F33" s="1" t="s">
        <v>70</v>
      </c>
      <c r="G33" s="1" t="s">
        <v>70</v>
      </c>
      <c r="H33" s="1" t="str">
        <f t="shared" si="0"/>
        <v>0290MailingZIP</v>
      </c>
      <c r="I33" s="1" t="s">
        <v>544</v>
      </c>
      <c r="J33" s="161" t="s">
        <v>342</v>
      </c>
      <c r="K33" s="158"/>
      <c r="L33" s="160"/>
      <c r="M33" s="116"/>
      <c r="N33" s="116" t="s">
        <v>70</v>
      </c>
      <c r="O33" s="116">
        <v>15</v>
      </c>
      <c r="P33" s="116" t="s">
        <v>72</v>
      </c>
      <c r="Q33" s="1" t="s">
        <v>117</v>
      </c>
    </row>
    <row r="34" spans="1:19" s="1" customFormat="1" ht="12.75" x14ac:dyDescent="0.2">
      <c r="A34" s="1">
        <f>IF(ISNA(VLOOKUP(I34,'MCP and METP Template'!E:F,2,0)),"",VLOOKUP(I34,'MCP and METP Template'!E:F,2,0))</f>
        <v>30</v>
      </c>
      <c r="B34" s="3">
        <v>30</v>
      </c>
      <c r="D34" s="1" t="s">
        <v>126</v>
      </c>
      <c r="E34" s="1" t="s">
        <v>127</v>
      </c>
      <c r="F34" s="1" t="s">
        <v>70</v>
      </c>
      <c r="G34" s="1" t="s">
        <v>70</v>
      </c>
      <c r="H34" s="1" t="str">
        <f t="shared" si="0"/>
        <v>0300InitialReturn</v>
      </c>
      <c r="I34" s="1" t="s">
        <v>127</v>
      </c>
      <c r="J34" s="159" t="s">
        <v>127</v>
      </c>
      <c r="K34" s="155" t="s">
        <v>127</v>
      </c>
      <c r="L34" s="160"/>
      <c r="M34" s="116">
        <v>0</v>
      </c>
      <c r="N34" s="116" t="s">
        <v>69</v>
      </c>
      <c r="O34" s="116">
        <v>1</v>
      </c>
      <c r="P34" s="116" t="s">
        <v>80</v>
      </c>
      <c r="Q34" s="1" t="s">
        <v>102</v>
      </c>
      <c r="R34" s="1" t="s">
        <v>103</v>
      </c>
    </row>
    <row r="35" spans="1:19" s="1" customFormat="1" ht="12.75" x14ac:dyDescent="0.2">
      <c r="A35" s="1">
        <f>IF(ISNA(VLOOKUP(I35,'MCP and METP Template'!E:F,2,0)),"",VLOOKUP(I35,'MCP and METP Template'!E:F,2,0))</f>
        <v>31</v>
      </c>
      <c r="B35" s="3">
        <v>31</v>
      </c>
      <c r="D35" s="1" t="s">
        <v>128</v>
      </c>
      <c r="E35" s="1" t="s">
        <v>129</v>
      </c>
      <c r="F35" s="1" t="s">
        <v>70</v>
      </c>
      <c r="G35" s="1" t="s">
        <v>70</v>
      </c>
      <c r="H35" s="1" t="str">
        <f t="shared" si="0"/>
        <v>0310FinalReturn</v>
      </c>
      <c r="I35" s="1" t="s">
        <v>129</v>
      </c>
      <c r="J35" s="159" t="s">
        <v>129</v>
      </c>
      <c r="K35" s="155" t="s">
        <v>129</v>
      </c>
      <c r="L35" s="160"/>
      <c r="M35" s="116">
        <v>0</v>
      </c>
      <c r="N35" s="116" t="s">
        <v>69</v>
      </c>
      <c r="O35" s="116">
        <v>1</v>
      </c>
      <c r="P35" s="116" t="s">
        <v>80</v>
      </c>
      <c r="Q35" s="1" t="s">
        <v>102</v>
      </c>
      <c r="R35" s="1" t="s">
        <v>103</v>
      </c>
    </row>
    <row r="36" spans="1:19" s="1" customFormat="1" ht="12.75" x14ac:dyDescent="0.2">
      <c r="A36" s="1">
        <f>IF(ISNA(VLOOKUP(I36,'MCP and METP Template'!E:F,2,0)),"",VLOOKUP(I36,'MCP and METP Template'!E:F,2,0))</f>
        <v>32</v>
      </c>
      <c r="B36" s="3">
        <v>32</v>
      </c>
      <c r="D36" s="1" t="s">
        <v>130</v>
      </c>
      <c r="E36" s="1" t="s">
        <v>356</v>
      </c>
      <c r="F36" s="1" t="s">
        <v>70</v>
      </c>
      <c r="G36" s="1" t="s">
        <v>70</v>
      </c>
      <c r="H36" s="1" t="str">
        <f t="shared" si="0"/>
        <v>0320AmendedReturn</v>
      </c>
      <c r="I36" s="1" t="s">
        <v>356</v>
      </c>
      <c r="J36" s="159" t="s">
        <v>355</v>
      </c>
      <c r="K36" s="155" t="s">
        <v>356</v>
      </c>
      <c r="L36" s="160"/>
      <c r="M36" s="116">
        <v>0</v>
      </c>
      <c r="N36" s="116" t="s">
        <v>69</v>
      </c>
      <c r="O36" s="116">
        <v>1</v>
      </c>
      <c r="P36" s="116" t="s">
        <v>80</v>
      </c>
      <c r="Q36" s="1" t="s">
        <v>102</v>
      </c>
      <c r="R36" s="1" t="s">
        <v>103</v>
      </c>
    </row>
    <row r="37" spans="1:19" s="1" customFormat="1" ht="12.75" x14ac:dyDescent="0.2">
      <c r="A37" s="1">
        <f>IF(ISNA(VLOOKUP(I37,'MCP and METP Template'!E:F,2,0)),"",VLOOKUP(I37,'MCP and METP Template'!E:F,2,0))</f>
        <v>33</v>
      </c>
      <c r="B37" s="3">
        <v>33</v>
      </c>
      <c r="D37" s="1" t="s">
        <v>547</v>
      </c>
      <c r="E37" s="1" t="s">
        <v>358</v>
      </c>
      <c r="F37" s="1" t="s">
        <v>70</v>
      </c>
      <c r="G37" s="1" t="s">
        <v>70</v>
      </c>
      <c r="H37" s="1" t="str">
        <f t="shared" si="0"/>
        <v>0330ExtensionFiled</v>
      </c>
      <c r="I37" s="1" t="s">
        <v>358</v>
      </c>
      <c r="J37" s="159" t="s">
        <v>357</v>
      </c>
      <c r="K37" s="155" t="s">
        <v>358</v>
      </c>
      <c r="L37" s="160"/>
      <c r="M37" s="116">
        <v>0</v>
      </c>
      <c r="N37" s="116" t="s">
        <v>69</v>
      </c>
      <c r="O37" s="116">
        <v>1</v>
      </c>
      <c r="P37" s="116" t="s">
        <v>80</v>
      </c>
      <c r="Q37" s="1" t="s">
        <v>102</v>
      </c>
      <c r="R37" s="1" t="s">
        <v>103</v>
      </c>
    </row>
    <row r="38" spans="1:19" s="1" customFormat="1" ht="12.75" x14ac:dyDescent="0.2">
      <c r="A38" s="1">
        <f>VLOOKUP(E38,'MCP and METP Template'!E:F,2,0)</f>
        <v>34</v>
      </c>
      <c r="B38" s="3">
        <v>34</v>
      </c>
      <c r="C38" s="1" t="s">
        <v>999</v>
      </c>
      <c r="D38" s="1" t="s">
        <v>548</v>
      </c>
      <c r="E38" s="1" t="s">
        <v>549</v>
      </c>
      <c r="F38" s="1" t="s">
        <v>70</v>
      </c>
      <c r="G38" s="1" t="s">
        <v>70</v>
      </c>
      <c r="H38" s="1" t="str">
        <f t="shared" si="0"/>
        <v>0340ORTaxableIncome</v>
      </c>
      <c r="I38" s="1" t="s">
        <v>550</v>
      </c>
      <c r="J38" s="159" t="s">
        <v>1000</v>
      </c>
      <c r="K38" s="155" t="s">
        <v>1116</v>
      </c>
      <c r="L38" s="160" t="s">
        <v>362</v>
      </c>
      <c r="M38" s="116">
        <v>0</v>
      </c>
      <c r="N38" s="116" t="s">
        <v>70</v>
      </c>
      <c r="O38" s="116">
        <v>12</v>
      </c>
      <c r="P38" s="116" t="s">
        <v>80</v>
      </c>
      <c r="Q38" s="1" t="s">
        <v>552</v>
      </c>
      <c r="R38" s="1" t="s">
        <v>136</v>
      </c>
    </row>
    <row r="39" spans="1:19" s="1" customFormat="1" ht="12.75" x14ac:dyDescent="0.2">
      <c r="A39" s="1">
        <v>35</v>
      </c>
      <c r="B39" s="3">
        <v>36</v>
      </c>
      <c r="C39" s="1" t="s">
        <v>553</v>
      </c>
      <c r="D39" s="1" t="s">
        <v>559</v>
      </c>
      <c r="E39" s="1" t="s">
        <v>558</v>
      </c>
      <c r="F39" s="1" t="s">
        <v>70</v>
      </c>
      <c r="G39" s="1" t="s">
        <v>70</v>
      </c>
      <c r="H39" s="1" t="str">
        <f>_xlfn.CONCAT(RIGHT(_xlfn.CONCAT("000",A39),3),0,E39)</f>
        <v>0350PassthroughModification</v>
      </c>
      <c r="I39" s="1" t="s">
        <v>560</v>
      </c>
      <c r="J39" s="159" t="s">
        <v>1004</v>
      </c>
      <c r="K39" s="155" t="s">
        <v>1117</v>
      </c>
      <c r="L39" s="160" t="s">
        <v>458</v>
      </c>
      <c r="M39" s="116">
        <v>0</v>
      </c>
      <c r="N39" s="116" t="s">
        <v>70</v>
      </c>
      <c r="O39" s="116">
        <v>12</v>
      </c>
      <c r="P39" s="116" t="s">
        <v>80</v>
      </c>
      <c r="Q39" s="1" t="s">
        <v>552</v>
      </c>
      <c r="R39" s="1" t="s">
        <v>136</v>
      </c>
    </row>
    <row r="40" spans="1:19" s="1" customFormat="1" ht="12.75" x14ac:dyDescent="0.2">
      <c r="A40" s="1">
        <v>36</v>
      </c>
      <c r="B40" s="3">
        <v>35</v>
      </c>
      <c r="C40" s="1" t="s">
        <v>1003</v>
      </c>
      <c r="D40" s="1" t="s">
        <v>1118</v>
      </c>
      <c r="E40" s="1" t="s">
        <v>560</v>
      </c>
      <c r="F40" s="1" t="s">
        <v>70</v>
      </c>
      <c r="G40" s="1" t="s">
        <v>70</v>
      </c>
      <c r="H40" s="1" t="str">
        <f t="shared" si="0"/>
        <v>0360AllowableDeductions</v>
      </c>
      <c r="I40" s="1" t="s">
        <v>558</v>
      </c>
      <c r="J40" s="159" t="s">
        <v>1119</v>
      </c>
      <c r="K40" s="155" t="s">
        <v>560</v>
      </c>
      <c r="L40" s="160" t="s">
        <v>403</v>
      </c>
      <c r="M40" s="116">
        <v>0</v>
      </c>
      <c r="N40" s="116" t="s">
        <v>70</v>
      </c>
      <c r="O40" s="116">
        <v>12</v>
      </c>
      <c r="P40" s="116" t="s">
        <v>80</v>
      </c>
      <c r="Q40" s="1" t="s">
        <v>552</v>
      </c>
      <c r="R40" s="1" t="s">
        <v>136</v>
      </c>
      <c r="S40" s="1" t="s">
        <v>557</v>
      </c>
    </row>
    <row r="41" spans="1:19" s="1" customFormat="1" ht="12.75" x14ac:dyDescent="0.2">
      <c r="A41" s="1">
        <f>A40+1</f>
        <v>37</v>
      </c>
      <c r="B41" s="3">
        <v>37</v>
      </c>
      <c r="C41" s="1" t="s">
        <v>1006</v>
      </c>
      <c r="D41" s="1" t="s">
        <v>562</v>
      </c>
      <c r="E41" s="1" t="s">
        <v>563</v>
      </c>
      <c r="F41" s="1" t="s">
        <v>70</v>
      </c>
      <c r="G41" s="1" t="s">
        <v>70</v>
      </c>
      <c r="H41" s="1" t="str">
        <f t="shared" si="0"/>
        <v>0370Exemption</v>
      </c>
      <c r="I41" s="1" t="s">
        <v>563</v>
      </c>
      <c r="J41" s="159" t="s">
        <v>1007</v>
      </c>
      <c r="K41" s="155" t="s">
        <v>1008</v>
      </c>
      <c r="L41" s="160" t="s">
        <v>403</v>
      </c>
      <c r="M41" s="116">
        <v>0</v>
      </c>
      <c r="N41" s="116" t="s">
        <v>70</v>
      </c>
      <c r="O41" s="116">
        <v>12</v>
      </c>
      <c r="P41" s="116" t="s">
        <v>80</v>
      </c>
      <c r="Q41" s="130" t="s">
        <v>565</v>
      </c>
      <c r="R41" s="1" t="s">
        <v>566</v>
      </c>
    </row>
    <row r="42" spans="1:19" s="1" customFormat="1" ht="12.75" x14ac:dyDescent="0.2">
      <c r="A42" s="1">
        <f t="shared" ref="A42:A54" si="1">A41+1</f>
        <v>38</v>
      </c>
      <c r="B42" s="3">
        <v>38</v>
      </c>
      <c r="C42" s="1" t="s">
        <v>1009</v>
      </c>
      <c r="D42" s="1" t="s">
        <v>567</v>
      </c>
      <c r="E42" s="1" t="s">
        <v>568</v>
      </c>
      <c r="F42" s="1" t="s">
        <v>70</v>
      </c>
      <c r="G42" s="1" t="s">
        <v>70</v>
      </c>
      <c r="H42" s="1" t="str">
        <f t="shared" si="0"/>
        <v>0380SubjectIncome</v>
      </c>
      <c r="I42" s="1" t="s">
        <v>568</v>
      </c>
      <c r="J42" s="159" t="s">
        <v>1010</v>
      </c>
      <c r="K42" s="155" t="s">
        <v>550</v>
      </c>
      <c r="L42" s="160" t="s">
        <v>362</v>
      </c>
      <c r="M42" s="116">
        <v>0</v>
      </c>
      <c r="N42" s="116" t="s">
        <v>70</v>
      </c>
      <c r="O42" s="116">
        <v>12</v>
      </c>
      <c r="P42" s="116" t="s">
        <v>80</v>
      </c>
      <c r="Q42" s="1" t="s">
        <v>570</v>
      </c>
      <c r="R42" s="1" t="s">
        <v>571</v>
      </c>
    </row>
    <row r="43" spans="1:19" s="1" customFormat="1" ht="12.75" x14ac:dyDescent="0.2">
      <c r="A43" s="1">
        <v>43</v>
      </c>
      <c r="B43" s="3">
        <v>39</v>
      </c>
      <c r="C43" s="1" t="s">
        <v>1017</v>
      </c>
      <c r="D43" s="1" t="s">
        <v>584</v>
      </c>
      <c r="E43" s="1" t="s">
        <v>439</v>
      </c>
      <c r="F43" s="1" t="s">
        <v>70</v>
      </c>
      <c r="G43" s="1" t="s">
        <v>70</v>
      </c>
      <c r="H43" s="1" t="str">
        <f t="shared" si="0"/>
        <v>0430TotalTax</v>
      </c>
      <c r="I43" s="1" t="s">
        <v>439</v>
      </c>
      <c r="J43" s="159" t="s">
        <v>1021</v>
      </c>
      <c r="K43" s="155" t="s">
        <v>439</v>
      </c>
      <c r="L43" s="160" t="s">
        <v>362</v>
      </c>
      <c r="M43" s="116">
        <v>0</v>
      </c>
      <c r="N43" s="116" t="s">
        <v>70</v>
      </c>
      <c r="O43" s="116">
        <v>12</v>
      </c>
      <c r="P43" s="116" t="s">
        <v>80</v>
      </c>
      <c r="Q43" s="1" t="s">
        <v>570</v>
      </c>
      <c r="R43" s="1" t="s">
        <v>571</v>
      </c>
    </row>
    <row r="44" spans="1:19" s="1" customFormat="1" ht="12.75" x14ac:dyDescent="0.2">
      <c r="A44" s="1">
        <f t="shared" si="1"/>
        <v>44</v>
      </c>
      <c r="B44" s="3">
        <v>40</v>
      </c>
      <c r="C44" s="1" t="s">
        <v>1019</v>
      </c>
      <c r="D44" s="1" t="s">
        <v>586</v>
      </c>
      <c r="E44" s="1" t="s">
        <v>587</v>
      </c>
      <c r="F44" s="1" t="s">
        <v>70</v>
      </c>
      <c r="G44" s="1" t="s">
        <v>70</v>
      </c>
      <c r="H44" s="1" t="str">
        <f t="shared" si="0"/>
        <v>0440CreditOtherStateTax</v>
      </c>
      <c r="I44" s="1" t="s">
        <v>587</v>
      </c>
      <c r="J44" s="159" t="s">
        <v>1023</v>
      </c>
      <c r="K44" s="155" t="s">
        <v>1024</v>
      </c>
      <c r="L44" s="160" t="s">
        <v>403</v>
      </c>
      <c r="M44" s="116">
        <v>0</v>
      </c>
      <c r="N44" s="116" t="s">
        <v>70</v>
      </c>
      <c r="O44" s="116">
        <v>12</v>
      </c>
      <c r="P44" s="116" t="s">
        <v>80</v>
      </c>
      <c r="Q44" s="130" t="s">
        <v>565</v>
      </c>
      <c r="R44" s="1" t="s">
        <v>589</v>
      </c>
    </row>
    <row r="45" spans="1:19" s="1" customFormat="1" ht="12.75" x14ac:dyDescent="0.2">
      <c r="A45" s="1">
        <f t="shared" si="1"/>
        <v>45</v>
      </c>
      <c r="B45" s="3">
        <v>41</v>
      </c>
      <c r="C45" s="1" t="s">
        <v>385</v>
      </c>
      <c r="D45" s="1" t="s">
        <v>590</v>
      </c>
      <c r="E45" s="1" t="s">
        <v>590</v>
      </c>
      <c r="F45" s="1" t="s">
        <v>70</v>
      </c>
      <c r="G45" s="1" t="s">
        <v>70</v>
      </c>
      <c r="H45" s="1" t="str">
        <f t="shared" si="0"/>
        <v>0450Withholding</v>
      </c>
      <c r="I45" s="1" t="s">
        <v>590</v>
      </c>
      <c r="J45" s="161" t="s">
        <v>1027</v>
      </c>
      <c r="K45" s="155" t="s">
        <v>1028</v>
      </c>
      <c r="L45" s="160" t="s">
        <v>403</v>
      </c>
      <c r="M45" s="116">
        <v>0</v>
      </c>
      <c r="N45" s="116" t="s">
        <v>70</v>
      </c>
      <c r="O45" s="116">
        <v>12</v>
      </c>
      <c r="P45" s="116" t="s">
        <v>80</v>
      </c>
      <c r="Q45" s="130" t="s">
        <v>565</v>
      </c>
      <c r="R45" s="1" t="s">
        <v>589</v>
      </c>
    </row>
    <row r="46" spans="1:19" s="1" customFormat="1" ht="12.75" x14ac:dyDescent="0.2">
      <c r="A46" s="1">
        <f t="shared" si="1"/>
        <v>46</v>
      </c>
      <c r="B46" s="3">
        <v>42</v>
      </c>
      <c r="C46" s="1" t="s">
        <v>1022</v>
      </c>
      <c r="D46" s="1" t="s">
        <v>234</v>
      </c>
      <c r="E46" s="1" t="s">
        <v>234</v>
      </c>
      <c r="F46" s="1" t="s">
        <v>70</v>
      </c>
      <c r="G46" s="1" t="s">
        <v>70</v>
      </c>
      <c r="H46" s="1" t="str">
        <f t="shared" si="0"/>
        <v>0460Prepayments</v>
      </c>
      <c r="I46" s="1" t="s">
        <v>234</v>
      </c>
      <c r="J46" s="159" t="s">
        <v>1030</v>
      </c>
      <c r="K46" s="155" t="s">
        <v>234</v>
      </c>
      <c r="L46" s="160" t="s">
        <v>403</v>
      </c>
      <c r="M46" s="116">
        <v>0</v>
      </c>
      <c r="N46" s="116" t="s">
        <v>70</v>
      </c>
      <c r="O46" s="116">
        <v>12</v>
      </c>
      <c r="P46" s="116" t="s">
        <v>80</v>
      </c>
      <c r="Q46" s="130" t="s">
        <v>565</v>
      </c>
      <c r="R46" s="1" t="s">
        <v>589</v>
      </c>
    </row>
    <row r="47" spans="1:19" s="1" customFormat="1" ht="12.75" x14ac:dyDescent="0.2">
      <c r="A47" s="1">
        <f t="shared" si="1"/>
        <v>47</v>
      </c>
      <c r="B47" s="3">
        <v>43</v>
      </c>
      <c r="C47" s="1" t="s">
        <v>1025</v>
      </c>
      <c r="D47" s="1" t="s">
        <v>593</v>
      </c>
      <c r="E47" s="1" t="s">
        <v>594</v>
      </c>
      <c r="F47" s="1" t="s">
        <v>70</v>
      </c>
      <c r="G47" s="1" t="s">
        <v>70</v>
      </c>
      <c r="H47" s="1" t="str">
        <f t="shared" si="0"/>
        <v>0470Penalties</v>
      </c>
      <c r="I47" s="1" t="s">
        <v>594</v>
      </c>
      <c r="J47" s="159" t="s">
        <v>1032</v>
      </c>
      <c r="K47" s="155" t="s">
        <v>593</v>
      </c>
      <c r="L47" s="160" t="s">
        <v>362</v>
      </c>
      <c r="M47" s="116">
        <v>0</v>
      </c>
      <c r="N47" s="116" t="s">
        <v>70</v>
      </c>
      <c r="O47" s="116">
        <v>12</v>
      </c>
      <c r="P47" s="116" t="s">
        <v>80</v>
      </c>
      <c r="Q47" s="1" t="s">
        <v>570</v>
      </c>
      <c r="R47" s="1" t="s">
        <v>571</v>
      </c>
    </row>
    <row r="48" spans="1:19" s="1" customFormat="1" ht="12.75" x14ac:dyDescent="0.2">
      <c r="A48" s="1">
        <f t="shared" si="1"/>
        <v>48</v>
      </c>
      <c r="B48" s="3">
        <v>44</v>
      </c>
      <c r="C48" s="1" t="s">
        <v>1029</v>
      </c>
      <c r="D48" s="1" t="s">
        <v>233</v>
      </c>
      <c r="E48" s="1" t="s">
        <v>233</v>
      </c>
      <c r="F48" s="1" t="s">
        <v>70</v>
      </c>
      <c r="G48" s="1" t="s">
        <v>70</v>
      </c>
      <c r="H48" s="1" t="str">
        <f t="shared" si="0"/>
        <v>0480Interest</v>
      </c>
      <c r="I48" s="1" t="s">
        <v>233</v>
      </c>
      <c r="J48" s="159" t="s">
        <v>1034</v>
      </c>
      <c r="K48" s="155" t="s">
        <v>233</v>
      </c>
      <c r="L48" s="160" t="s">
        <v>362</v>
      </c>
      <c r="M48" s="116">
        <v>0</v>
      </c>
      <c r="N48" s="116" t="s">
        <v>70</v>
      </c>
      <c r="O48" s="116">
        <v>12</v>
      </c>
      <c r="P48" s="116" t="s">
        <v>80</v>
      </c>
      <c r="Q48" s="1" t="s">
        <v>570</v>
      </c>
      <c r="R48" s="1" t="s">
        <v>571</v>
      </c>
    </row>
    <row r="49" spans="1:18" s="1" customFormat="1" ht="12.75" x14ac:dyDescent="0.2">
      <c r="A49" s="1">
        <f t="shared" si="1"/>
        <v>49</v>
      </c>
      <c r="B49" s="3">
        <v>45</v>
      </c>
      <c r="C49" s="1" t="s">
        <v>1031</v>
      </c>
      <c r="D49" s="1" t="s">
        <v>597</v>
      </c>
      <c r="E49" s="1" t="s">
        <v>597</v>
      </c>
      <c r="F49" s="1" t="s">
        <v>70</v>
      </c>
      <c r="G49" s="1" t="s">
        <v>70</v>
      </c>
      <c r="H49" s="1" t="str">
        <f t="shared" si="0"/>
        <v>0490Balance</v>
      </c>
      <c r="I49" s="1" t="s">
        <v>597</v>
      </c>
      <c r="J49" s="159" t="s">
        <v>1036</v>
      </c>
      <c r="K49" s="155" t="s">
        <v>1037</v>
      </c>
      <c r="L49" s="160" t="s">
        <v>468</v>
      </c>
      <c r="M49" s="116">
        <v>0</v>
      </c>
      <c r="N49" s="116" t="s">
        <v>70</v>
      </c>
      <c r="O49" s="116">
        <v>12</v>
      </c>
      <c r="P49" s="116" t="s">
        <v>80</v>
      </c>
      <c r="Q49" s="1" t="s">
        <v>552</v>
      </c>
      <c r="R49" s="1" t="s">
        <v>136</v>
      </c>
    </row>
    <row r="50" spans="1:18" s="1" customFormat="1" ht="12.75" x14ac:dyDescent="0.2">
      <c r="A50" s="1">
        <f t="shared" si="1"/>
        <v>50</v>
      </c>
      <c r="B50" s="3">
        <v>46</v>
      </c>
      <c r="C50" s="1" t="s">
        <v>1033</v>
      </c>
      <c r="D50" s="1" t="s">
        <v>238</v>
      </c>
      <c r="E50" s="1" t="s">
        <v>238</v>
      </c>
      <c r="F50" s="1" t="s">
        <v>70</v>
      </c>
      <c r="G50" s="1" t="s">
        <v>70</v>
      </c>
      <c r="H50" s="1" t="str">
        <f t="shared" si="0"/>
        <v>0500Overpayment</v>
      </c>
      <c r="I50" s="1" t="s">
        <v>238</v>
      </c>
      <c r="J50" s="159" t="s">
        <v>1039</v>
      </c>
      <c r="K50" s="155" t="s">
        <v>238</v>
      </c>
      <c r="L50" s="160" t="s">
        <v>403</v>
      </c>
      <c r="M50" s="116">
        <v>0</v>
      </c>
      <c r="N50" s="116" t="s">
        <v>70</v>
      </c>
      <c r="O50" s="116">
        <v>12</v>
      </c>
      <c r="P50" s="116" t="s">
        <v>80</v>
      </c>
      <c r="Q50" s="130" t="s">
        <v>565</v>
      </c>
      <c r="R50" s="1" t="s">
        <v>589</v>
      </c>
    </row>
    <row r="51" spans="1:18" s="1" customFormat="1" ht="12.75" x14ac:dyDescent="0.2">
      <c r="A51" s="1">
        <f t="shared" si="1"/>
        <v>51</v>
      </c>
      <c r="B51" s="3">
        <v>47</v>
      </c>
      <c r="C51" s="1" t="s">
        <v>1163</v>
      </c>
      <c r="D51" s="1" t="s">
        <v>242</v>
      </c>
      <c r="E51" s="1" t="s">
        <v>242</v>
      </c>
      <c r="F51" s="1" t="s">
        <v>70</v>
      </c>
      <c r="G51" s="1" t="s">
        <v>70</v>
      </c>
      <c r="H51" s="1" t="str">
        <f t="shared" si="0"/>
        <v>0510Refund</v>
      </c>
      <c r="I51" s="1" t="s">
        <v>242</v>
      </c>
      <c r="J51" s="159" t="s">
        <v>1041</v>
      </c>
      <c r="K51" s="155" t="s">
        <v>450</v>
      </c>
      <c r="L51" s="160" t="s">
        <v>362</v>
      </c>
      <c r="M51" s="116">
        <v>0</v>
      </c>
      <c r="N51" s="116" t="s">
        <v>70</v>
      </c>
      <c r="O51" s="116">
        <v>12</v>
      </c>
      <c r="P51" s="116" t="s">
        <v>80</v>
      </c>
      <c r="Q51" s="1" t="s">
        <v>570</v>
      </c>
      <c r="R51" s="1" t="s">
        <v>571</v>
      </c>
    </row>
    <row r="52" spans="1:18" s="1" customFormat="1" ht="12.75" x14ac:dyDescent="0.2">
      <c r="A52" s="1">
        <f t="shared" si="1"/>
        <v>52</v>
      </c>
      <c r="B52" s="3">
        <v>48</v>
      </c>
      <c r="C52" s="1" t="s">
        <v>1164</v>
      </c>
      <c r="D52" s="1" t="s">
        <v>601</v>
      </c>
      <c r="E52" s="1" t="s">
        <v>602</v>
      </c>
      <c r="F52" s="1" t="s">
        <v>70</v>
      </c>
      <c r="G52" s="1" t="s">
        <v>70</v>
      </c>
      <c r="H52" s="1" t="str">
        <f t="shared" si="0"/>
        <v>0520Credit</v>
      </c>
      <c r="I52" s="1" t="s">
        <v>602</v>
      </c>
      <c r="J52" s="159" t="s">
        <v>1043</v>
      </c>
      <c r="K52" s="155" t="s">
        <v>453</v>
      </c>
      <c r="L52" s="160" t="s">
        <v>362</v>
      </c>
      <c r="M52" s="116">
        <v>0</v>
      </c>
      <c r="N52" s="116" t="s">
        <v>70</v>
      </c>
      <c r="O52" s="116">
        <v>12</v>
      </c>
      <c r="P52" s="116" t="s">
        <v>80</v>
      </c>
      <c r="Q52" s="1" t="s">
        <v>570</v>
      </c>
      <c r="R52" s="1" t="s">
        <v>571</v>
      </c>
    </row>
    <row r="53" spans="1:18" s="1" customFormat="1" ht="12.75" x14ac:dyDescent="0.2">
      <c r="A53" s="1">
        <f t="shared" si="1"/>
        <v>53</v>
      </c>
      <c r="B53" s="3">
        <v>49</v>
      </c>
      <c r="C53" s="1" t="s">
        <v>1035</v>
      </c>
      <c r="D53" s="1" t="s">
        <v>243</v>
      </c>
      <c r="E53" s="1" t="s">
        <v>244</v>
      </c>
      <c r="F53" s="1" t="s">
        <v>70</v>
      </c>
      <c r="G53" s="1" t="s">
        <v>70</v>
      </c>
      <c r="H53" s="1" t="str">
        <f t="shared" si="0"/>
        <v>0530AmountDue</v>
      </c>
      <c r="I53" s="1" t="s">
        <v>244</v>
      </c>
      <c r="J53" s="159" t="s">
        <v>455</v>
      </c>
      <c r="K53" s="155" t="s">
        <v>455</v>
      </c>
      <c r="L53" s="160" t="s">
        <v>362</v>
      </c>
      <c r="M53" s="116">
        <v>0</v>
      </c>
      <c r="N53" s="116" t="s">
        <v>70</v>
      </c>
      <c r="O53" s="116">
        <v>12</v>
      </c>
      <c r="P53" s="116" t="s">
        <v>80</v>
      </c>
      <c r="Q53" s="1" t="s">
        <v>570</v>
      </c>
      <c r="R53" s="1" t="s">
        <v>571</v>
      </c>
    </row>
    <row r="54" spans="1:18" s="1" customFormat="1" ht="12.75" x14ac:dyDescent="0.2">
      <c r="A54" s="1">
        <f t="shared" si="1"/>
        <v>54</v>
      </c>
      <c r="B54" s="3">
        <v>50</v>
      </c>
      <c r="D54" s="1" t="s">
        <v>605</v>
      </c>
      <c r="E54" s="1" t="s">
        <v>606</v>
      </c>
      <c r="F54" s="1" t="s">
        <v>70</v>
      </c>
      <c r="G54" s="1" t="s">
        <v>70</v>
      </c>
      <c r="H54" s="1" t="str">
        <f t="shared" si="0"/>
        <v>0540SchINC1F</v>
      </c>
      <c r="I54" s="1" t="s">
        <v>606</v>
      </c>
      <c r="J54" s="159" t="s">
        <v>1120</v>
      </c>
      <c r="K54" s="155" t="s">
        <v>1121</v>
      </c>
      <c r="L54" s="160"/>
      <c r="M54" s="116">
        <v>0</v>
      </c>
      <c r="N54" s="116" t="s">
        <v>70</v>
      </c>
      <c r="O54" s="116">
        <v>12</v>
      </c>
      <c r="P54" s="116" t="s">
        <v>80</v>
      </c>
      <c r="Q54" s="1" t="s">
        <v>552</v>
      </c>
      <c r="R54" s="1" t="s">
        <v>136</v>
      </c>
    </row>
    <row r="55" spans="1:18" s="1" customFormat="1" ht="12.75" x14ac:dyDescent="0.2">
      <c r="A55" s="1">
        <v>64</v>
      </c>
      <c r="B55" s="3">
        <v>51</v>
      </c>
      <c r="D55" s="1" t="s">
        <v>625</v>
      </c>
      <c r="E55" s="1" t="s">
        <v>626</v>
      </c>
      <c r="F55" s="1" t="s">
        <v>70</v>
      </c>
      <c r="G55" s="1" t="s">
        <v>70</v>
      </c>
      <c r="H55" s="1" t="str">
        <f t="shared" si="0"/>
        <v>0640SchINC6F</v>
      </c>
      <c r="I55" s="1" t="s">
        <v>626</v>
      </c>
      <c r="J55" s="159" t="s">
        <v>1122</v>
      </c>
      <c r="K55" s="155" t="s">
        <v>1123</v>
      </c>
      <c r="L55" s="160"/>
      <c r="M55" s="116">
        <v>0</v>
      </c>
      <c r="N55" s="116" t="s">
        <v>70</v>
      </c>
      <c r="O55" s="116">
        <v>12</v>
      </c>
      <c r="P55" s="116" t="s">
        <v>80</v>
      </c>
      <c r="Q55" s="1" t="s">
        <v>552</v>
      </c>
      <c r="R55" s="1" t="s">
        <v>136</v>
      </c>
    </row>
    <row r="56" spans="1:18" s="1" customFormat="1" ht="12.75" x14ac:dyDescent="0.2">
      <c r="A56" s="1">
        <v>66</v>
      </c>
      <c r="B56" s="3">
        <v>52</v>
      </c>
      <c r="D56" s="1" t="s">
        <v>629</v>
      </c>
      <c r="E56" s="1" t="s">
        <v>630</v>
      </c>
      <c r="F56" s="1" t="s">
        <v>70</v>
      </c>
      <c r="G56" s="1" t="s">
        <v>70</v>
      </c>
      <c r="H56" s="1" t="str">
        <f t="shared" si="0"/>
        <v>0660SchINC7F</v>
      </c>
      <c r="I56" s="1" t="s">
        <v>630</v>
      </c>
      <c r="J56" s="159" t="s">
        <v>1124</v>
      </c>
      <c r="K56" s="155" t="s">
        <v>1125</v>
      </c>
      <c r="L56" s="160"/>
      <c r="M56" s="116">
        <v>0</v>
      </c>
      <c r="N56" s="116" t="s">
        <v>70</v>
      </c>
      <c r="O56" s="116">
        <v>12</v>
      </c>
      <c r="P56" s="116" t="s">
        <v>80</v>
      </c>
      <c r="Q56" s="1" t="s">
        <v>552</v>
      </c>
      <c r="R56" s="1" t="s">
        <v>136</v>
      </c>
    </row>
    <row r="57" spans="1:18" s="1" customFormat="1" ht="12.75" x14ac:dyDescent="0.2">
      <c r="A57" s="1">
        <v>68</v>
      </c>
      <c r="B57" s="3">
        <v>53</v>
      </c>
      <c r="D57" s="1" t="s">
        <v>633</v>
      </c>
      <c r="E57" s="1" t="s">
        <v>634</v>
      </c>
      <c r="F57" s="1" t="s">
        <v>70</v>
      </c>
      <c r="G57" s="1" t="s">
        <v>70</v>
      </c>
      <c r="H57" s="1" t="str">
        <f t="shared" ref="H57:H77" si="2">_xlfn.CONCAT(RIGHT(_xlfn.CONCAT("000",A57),3),0,E57)</f>
        <v>0680SchINC8F</v>
      </c>
      <c r="I57" s="1" t="s">
        <v>634</v>
      </c>
      <c r="J57" s="159" t="s">
        <v>1126</v>
      </c>
      <c r="K57" s="155" t="s">
        <v>1127</v>
      </c>
      <c r="L57" s="160"/>
      <c r="M57" s="116">
        <v>0</v>
      </c>
      <c r="N57" s="116" t="s">
        <v>70</v>
      </c>
      <c r="O57" s="116">
        <v>12</v>
      </c>
      <c r="P57" s="116" t="s">
        <v>80</v>
      </c>
      <c r="Q57" s="1" t="s">
        <v>552</v>
      </c>
      <c r="R57" s="1" t="s">
        <v>136</v>
      </c>
    </row>
    <row r="58" spans="1:18" s="1" customFormat="1" ht="12.75" x14ac:dyDescent="0.2">
      <c r="A58" s="1">
        <v>70</v>
      </c>
      <c r="B58" s="3">
        <v>54</v>
      </c>
      <c r="D58" s="1" t="s">
        <v>637</v>
      </c>
      <c r="E58" s="1" t="s">
        <v>638</v>
      </c>
      <c r="F58" s="1" t="s">
        <v>70</v>
      </c>
      <c r="G58" s="1" t="s">
        <v>70</v>
      </c>
      <c r="H58" s="1" t="str">
        <f t="shared" si="2"/>
        <v>0700SchINC9F</v>
      </c>
      <c r="I58" s="1" t="s">
        <v>638</v>
      </c>
      <c r="J58" s="159" t="s">
        <v>1128</v>
      </c>
      <c r="K58" s="155" t="s">
        <v>1129</v>
      </c>
      <c r="L58" s="160"/>
      <c r="M58" s="116">
        <v>0</v>
      </c>
      <c r="N58" s="116" t="s">
        <v>70</v>
      </c>
      <c r="O58" s="116">
        <v>12</v>
      </c>
      <c r="P58" s="116" t="s">
        <v>80</v>
      </c>
      <c r="Q58" s="1" t="s">
        <v>552</v>
      </c>
      <c r="R58" s="1" t="s">
        <v>136</v>
      </c>
    </row>
    <row r="59" spans="1:18" s="1" customFormat="1" ht="12.75" x14ac:dyDescent="0.2">
      <c r="A59" s="1">
        <v>72</v>
      </c>
      <c r="B59" s="3">
        <v>55</v>
      </c>
      <c r="D59" s="1" t="s">
        <v>641</v>
      </c>
      <c r="E59" s="1" t="s">
        <v>642</v>
      </c>
      <c r="F59" s="1" t="s">
        <v>70</v>
      </c>
      <c r="G59" s="1" t="s">
        <v>70</v>
      </c>
      <c r="H59" s="1" t="str">
        <f t="shared" si="2"/>
        <v>0720SchINC10F</v>
      </c>
      <c r="I59" s="1" t="s">
        <v>642</v>
      </c>
      <c r="J59" s="159" t="s">
        <v>1130</v>
      </c>
      <c r="K59" s="155" t="s">
        <v>1131</v>
      </c>
      <c r="L59" s="160"/>
      <c r="M59" s="116">
        <v>0</v>
      </c>
      <c r="N59" s="116" t="s">
        <v>70</v>
      </c>
      <c r="O59" s="116">
        <v>12</v>
      </c>
      <c r="P59" s="116" t="s">
        <v>80</v>
      </c>
      <c r="Q59" s="1" t="s">
        <v>552</v>
      </c>
      <c r="R59" s="1" t="s">
        <v>136</v>
      </c>
    </row>
    <row r="60" spans="1:18" s="1" customFormat="1" ht="12.75" x14ac:dyDescent="0.2">
      <c r="A60" s="1">
        <v>74</v>
      </c>
      <c r="B60" s="3">
        <v>56</v>
      </c>
      <c r="D60" s="1" t="s">
        <v>645</v>
      </c>
      <c r="E60" s="1" t="s">
        <v>646</v>
      </c>
      <c r="F60" s="1" t="s">
        <v>70</v>
      </c>
      <c r="G60" s="1" t="s">
        <v>70</v>
      </c>
      <c r="H60" s="1" t="str">
        <f t="shared" si="2"/>
        <v>0740SchINC11F</v>
      </c>
      <c r="I60" s="1" t="s">
        <v>646</v>
      </c>
      <c r="J60" s="159" t="s">
        <v>1132</v>
      </c>
      <c r="K60" s="155" t="s">
        <v>1133</v>
      </c>
      <c r="L60" s="160"/>
      <c r="M60" s="116">
        <v>0</v>
      </c>
      <c r="N60" s="116" t="s">
        <v>70</v>
      </c>
      <c r="O60" s="116">
        <v>12</v>
      </c>
      <c r="P60" s="116" t="s">
        <v>80</v>
      </c>
      <c r="Q60" s="1" t="s">
        <v>552</v>
      </c>
      <c r="R60" s="1" t="s">
        <v>136</v>
      </c>
    </row>
    <row r="61" spans="1:18" s="1" customFormat="1" ht="12.75" x14ac:dyDescent="0.2">
      <c r="A61" s="1">
        <v>108</v>
      </c>
      <c r="B61" s="3">
        <v>57</v>
      </c>
      <c r="D61" s="1" t="s">
        <v>713</v>
      </c>
      <c r="E61" s="1" t="s">
        <v>714</v>
      </c>
      <c r="F61" s="1" t="s">
        <v>70</v>
      </c>
      <c r="G61" s="1" t="s">
        <v>70</v>
      </c>
      <c r="H61" s="1" t="str">
        <f t="shared" si="2"/>
        <v>1080SchINC29F</v>
      </c>
      <c r="I61" s="1" t="s">
        <v>714</v>
      </c>
      <c r="J61" s="159" t="s">
        <v>1134</v>
      </c>
      <c r="K61" s="155" t="s">
        <v>1135</v>
      </c>
      <c r="L61" s="160"/>
      <c r="M61" s="116">
        <v>0</v>
      </c>
      <c r="N61" s="116" t="s">
        <v>70</v>
      </c>
      <c r="O61" s="116">
        <v>12</v>
      </c>
      <c r="P61" s="116" t="s">
        <v>80</v>
      </c>
      <c r="Q61" s="1" t="s">
        <v>552</v>
      </c>
      <c r="R61" s="1" t="s">
        <v>136</v>
      </c>
    </row>
    <row r="62" spans="1:18" s="1" customFormat="1" ht="12.75" x14ac:dyDescent="0.2">
      <c r="A62" s="1">
        <f t="shared" ref="A62:A89" si="3">A61+1</f>
        <v>109</v>
      </c>
      <c r="B62" s="3">
        <v>58</v>
      </c>
      <c r="D62" s="1" t="s">
        <v>1168</v>
      </c>
      <c r="E62" s="1" t="s">
        <v>716</v>
      </c>
      <c r="F62" s="1" t="s">
        <v>70</v>
      </c>
      <c r="G62" s="1" t="s">
        <v>70</v>
      </c>
      <c r="H62" s="1" t="str">
        <f t="shared" si="2"/>
        <v>1090SchINC29M</v>
      </c>
      <c r="I62" s="1" t="s">
        <v>716</v>
      </c>
      <c r="J62" s="159" t="s">
        <v>1136</v>
      </c>
      <c r="K62" s="155" t="s">
        <v>1137</v>
      </c>
      <c r="L62" s="160"/>
      <c r="M62" s="116">
        <v>0</v>
      </c>
      <c r="N62" s="116" t="s">
        <v>70</v>
      </c>
      <c r="O62" s="116">
        <v>12</v>
      </c>
      <c r="P62" s="116" t="s">
        <v>80</v>
      </c>
      <c r="Q62" s="1" t="s">
        <v>552</v>
      </c>
      <c r="R62" s="1" t="s">
        <v>136</v>
      </c>
    </row>
    <row r="63" spans="1:18" s="1" customFormat="1" ht="12.75" x14ac:dyDescent="0.2">
      <c r="A63" s="1">
        <f t="shared" si="3"/>
        <v>110</v>
      </c>
      <c r="B63" s="3">
        <v>59</v>
      </c>
      <c r="D63" s="1" t="s">
        <v>717</v>
      </c>
      <c r="E63" s="1" t="s">
        <v>718</v>
      </c>
      <c r="F63" s="1" t="s">
        <v>70</v>
      </c>
      <c r="G63" s="1" t="s">
        <v>70</v>
      </c>
      <c r="H63" s="1" t="str">
        <f t="shared" si="2"/>
        <v>1100SchINC30</v>
      </c>
      <c r="I63" s="1" t="s">
        <v>718</v>
      </c>
      <c r="J63" s="159" t="s">
        <v>1138</v>
      </c>
      <c r="K63" s="155" t="s">
        <v>1139</v>
      </c>
      <c r="L63" s="160"/>
      <c r="M63" s="116">
        <v>0</v>
      </c>
      <c r="N63" s="116" t="s">
        <v>70</v>
      </c>
      <c r="O63" s="116">
        <v>12</v>
      </c>
      <c r="P63" s="116" t="s">
        <v>80</v>
      </c>
      <c r="Q63" s="37" t="s">
        <v>1140</v>
      </c>
      <c r="R63" s="37" t="s">
        <v>144</v>
      </c>
    </row>
    <row r="64" spans="1:18" s="1" customFormat="1" ht="12.75" x14ac:dyDescent="0.2">
      <c r="A64" s="1">
        <f t="shared" si="3"/>
        <v>111</v>
      </c>
      <c r="B64" s="3">
        <v>60</v>
      </c>
      <c r="D64" s="1" t="s">
        <v>719</v>
      </c>
      <c r="E64" s="1" t="s">
        <v>720</v>
      </c>
      <c r="F64" s="1" t="s">
        <v>70</v>
      </c>
      <c r="G64" s="1" t="s">
        <v>70</v>
      </c>
      <c r="H64" s="1" t="str">
        <f t="shared" si="2"/>
        <v>1110SchINC31</v>
      </c>
      <c r="I64" s="1" t="s">
        <v>720</v>
      </c>
      <c r="J64" s="159" t="s">
        <v>1141</v>
      </c>
      <c r="K64" s="155" t="s">
        <v>1142</v>
      </c>
      <c r="L64" s="160"/>
      <c r="M64" s="116">
        <v>0</v>
      </c>
      <c r="N64" s="116" t="s">
        <v>70</v>
      </c>
      <c r="O64" s="116">
        <v>12</v>
      </c>
      <c r="P64" s="116" t="s">
        <v>80</v>
      </c>
      <c r="Q64" s="1" t="s">
        <v>552</v>
      </c>
      <c r="R64" s="1" t="s">
        <v>136</v>
      </c>
    </row>
    <row r="65" spans="1:18" s="1" customFormat="1" ht="12.75" x14ac:dyDescent="0.2">
      <c r="A65" s="1">
        <f t="shared" si="3"/>
        <v>112</v>
      </c>
      <c r="B65" s="3">
        <v>61</v>
      </c>
      <c r="D65" s="1" t="s">
        <v>721</v>
      </c>
      <c r="E65" s="1" t="s">
        <v>722</v>
      </c>
      <c r="F65" s="1" t="s">
        <v>70</v>
      </c>
      <c r="G65" s="1" t="s">
        <v>70</v>
      </c>
      <c r="H65" s="1" t="str">
        <f t="shared" si="2"/>
        <v>1120SchINC32</v>
      </c>
      <c r="I65" s="1" t="s">
        <v>722</v>
      </c>
      <c r="J65" s="159" t="s">
        <v>1143</v>
      </c>
      <c r="K65" s="155" t="s">
        <v>1144</v>
      </c>
      <c r="L65" s="160"/>
      <c r="M65" s="116">
        <v>0</v>
      </c>
      <c r="N65" s="116" t="s">
        <v>70</v>
      </c>
      <c r="O65" s="116">
        <v>12</v>
      </c>
      <c r="P65" s="116" t="s">
        <v>80</v>
      </c>
      <c r="Q65" s="1" t="s">
        <v>552</v>
      </c>
      <c r="R65" s="1" t="s">
        <v>136</v>
      </c>
    </row>
    <row r="66" spans="1:18" s="1" customFormat="1" ht="12.75" x14ac:dyDescent="0.2">
      <c r="A66" s="1">
        <f t="shared" si="3"/>
        <v>113</v>
      </c>
      <c r="B66" s="3">
        <v>62</v>
      </c>
      <c r="D66" s="1" t="s">
        <v>723</v>
      </c>
      <c r="E66" s="1" t="s">
        <v>724</v>
      </c>
      <c r="F66" s="1" t="s">
        <v>70</v>
      </c>
      <c r="G66" s="1" t="s">
        <v>70</v>
      </c>
      <c r="H66" s="1" t="str">
        <f t="shared" si="2"/>
        <v>1130SchINC33</v>
      </c>
      <c r="I66" s="1" t="s">
        <v>724</v>
      </c>
      <c r="J66" s="159" t="s">
        <v>1145</v>
      </c>
      <c r="K66" s="155" t="s">
        <v>1146</v>
      </c>
      <c r="L66" s="160"/>
      <c r="M66" s="116">
        <v>0</v>
      </c>
      <c r="N66" s="116" t="s">
        <v>70</v>
      </c>
      <c r="O66" s="116">
        <v>12</v>
      </c>
      <c r="P66" s="116" t="s">
        <v>80</v>
      </c>
      <c r="Q66" s="1" t="s">
        <v>552</v>
      </c>
      <c r="R66" s="1" t="s">
        <v>136</v>
      </c>
    </row>
    <row r="67" spans="1:18" s="1" customFormat="1" ht="12.75" x14ac:dyDescent="0.2">
      <c r="A67" s="1">
        <f t="shared" si="3"/>
        <v>114</v>
      </c>
      <c r="B67" s="3">
        <v>63</v>
      </c>
      <c r="D67" s="1" t="s">
        <v>725</v>
      </c>
      <c r="E67" s="1" t="s">
        <v>726</v>
      </c>
      <c r="F67" s="1" t="s">
        <v>70</v>
      </c>
      <c r="G67" s="1" t="s">
        <v>70</v>
      </c>
      <c r="H67" s="1" t="str">
        <f t="shared" si="2"/>
        <v>1140SchINC34</v>
      </c>
      <c r="I67" s="1" t="s">
        <v>726</v>
      </c>
      <c r="J67" s="159" t="s">
        <v>1147</v>
      </c>
      <c r="K67" s="155" t="s">
        <v>1148</v>
      </c>
      <c r="L67" s="160"/>
      <c r="M67" s="116">
        <v>0</v>
      </c>
      <c r="N67" s="116" t="s">
        <v>70</v>
      </c>
      <c r="O67" s="116">
        <v>12</v>
      </c>
      <c r="P67" s="116" t="s">
        <v>80</v>
      </c>
      <c r="Q67" s="1" t="s">
        <v>552</v>
      </c>
      <c r="R67" s="1" t="s">
        <v>136</v>
      </c>
    </row>
    <row r="68" spans="1:18" s="1" customFormat="1" ht="12.75" x14ac:dyDescent="0.2">
      <c r="A68" s="1">
        <f t="shared" si="3"/>
        <v>115</v>
      </c>
      <c r="B68" s="3">
        <v>64</v>
      </c>
      <c r="D68" s="1" t="s">
        <v>727</v>
      </c>
      <c r="E68" s="1" t="s">
        <v>728</v>
      </c>
      <c r="F68" s="1" t="s">
        <v>70</v>
      </c>
      <c r="G68" s="1" t="s">
        <v>70</v>
      </c>
      <c r="H68" s="1" t="str">
        <f t="shared" si="2"/>
        <v>1150SchINC35</v>
      </c>
      <c r="I68" s="1" t="s">
        <v>728</v>
      </c>
      <c r="J68" s="159" t="s">
        <v>1149</v>
      </c>
      <c r="K68" s="155" t="s">
        <v>1150</v>
      </c>
      <c r="L68" s="160"/>
      <c r="M68" s="116">
        <v>0</v>
      </c>
      <c r="N68" s="116" t="s">
        <v>70</v>
      </c>
      <c r="O68" s="116">
        <v>12</v>
      </c>
      <c r="P68" s="116" t="s">
        <v>80</v>
      </c>
      <c r="Q68" s="1" t="s">
        <v>552</v>
      </c>
      <c r="R68" s="1" t="s">
        <v>136</v>
      </c>
    </row>
    <row r="69" spans="1:18" s="1" customFormat="1" ht="12.75" x14ac:dyDescent="0.2">
      <c r="A69" s="1">
        <f t="shared" si="3"/>
        <v>116</v>
      </c>
      <c r="B69" s="3">
        <v>65</v>
      </c>
      <c r="D69" s="1" t="s">
        <v>729</v>
      </c>
      <c r="E69" s="1" t="s">
        <v>730</v>
      </c>
      <c r="F69" s="1" t="s">
        <v>70</v>
      </c>
      <c r="G69" s="1" t="s">
        <v>70</v>
      </c>
      <c r="H69" s="1" t="str">
        <f t="shared" si="2"/>
        <v>1160SchINC36</v>
      </c>
      <c r="I69" s="1" t="s">
        <v>730</v>
      </c>
      <c r="J69" s="159" t="s">
        <v>1151</v>
      </c>
      <c r="K69" s="155" t="s">
        <v>1152</v>
      </c>
      <c r="L69" s="160"/>
      <c r="M69" s="116">
        <v>0</v>
      </c>
      <c r="N69" s="116" t="s">
        <v>70</v>
      </c>
      <c r="O69" s="116">
        <v>12</v>
      </c>
      <c r="P69" s="116" t="s">
        <v>80</v>
      </c>
      <c r="Q69" s="1" t="s">
        <v>552</v>
      </c>
      <c r="R69" s="1" t="s">
        <v>136</v>
      </c>
    </row>
    <row r="70" spans="1:18" s="1" customFormat="1" ht="12.75" x14ac:dyDescent="0.2">
      <c r="A70" s="1">
        <f t="shared" si="3"/>
        <v>117</v>
      </c>
      <c r="B70" s="3">
        <v>66</v>
      </c>
      <c r="D70" s="1" t="s">
        <v>731</v>
      </c>
      <c r="E70" s="1" t="s">
        <v>732</v>
      </c>
      <c r="F70" s="1" t="s">
        <v>70</v>
      </c>
      <c r="G70" s="1" t="s">
        <v>70</v>
      </c>
      <c r="H70" s="1" t="str">
        <f t="shared" si="2"/>
        <v>1170SchINC37</v>
      </c>
      <c r="I70" s="1" t="s">
        <v>732</v>
      </c>
      <c r="J70" s="159" t="s">
        <v>1153</v>
      </c>
      <c r="K70" s="155" t="s">
        <v>1154</v>
      </c>
      <c r="L70" s="160"/>
      <c r="M70" s="116">
        <v>0</v>
      </c>
      <c r="N70" s="116" t="s">
        <v>70</v>
      </c>
      <c r="O70" s="116">
        <v>12</v>
      </c>
      <c r="P70" s="116" t="s">
        <v>80</v>
      </c>
      <c r="Q70" s="1" t="s">
        <v>552</v>
      </c>
      <c r="R70" s="1" t="s">
        <v>136</v>
      </c>
    </row>
    <row r="71" spans="1:18" s="1" customFormat="1" ht="12.75" x14ac:dyDescent="0.2">
      <c r="A71" s="1">
        <f t="shared" si="3"/>
        <v>118</v>
      </c>
      <c r="B71" s="3">
        <v>67</v>
      </c>
      <c r="D71" s="1" t="s">
        <v>733</v>
      </c>
      <c r="E71" s="1" t="s">
        <v>734</v>
      </c>
      <c r="F71" s="1" t="s">
        <v>70</v>
      </c>
      <c r="G71" s="1" t="s">
        <v>70</v>
      </c>
      <c r="H71" s="1" t="str">
        <f t="shared" si="2"/>
        <v>1180SchINC38</v>
      </c>
      <c r="I71" s="1" t="s">
        <v>734</v>
      </c>
      <c r="J71" s="159" t="s">
        <v>1155</v>
      </c>
      <c r="K71" s="155" t="s">
        <v>1156</v>
      </c>
      <c r="L71" s="160"/>
      <c r="M71" s="116">
        <v>0</v>
      </c>
      <c r="N71" s="116" t="s">
        <v>70</v>
      </c>
      <c r="O71" s="116">
        <v>12</v>
      </c>
      <c r="P71" s="116" t="s">
        <v>80</v>
      </c>
      <c r="Q71" s="1" t="s">
        <v>552</v>
      </c>
      <c r="R71" s="1" t="s">
        <v>136</v>
      </c>
    </row>
    <row r="72" spans="1:18" s="1" customFormat="1" ht="12.75" x14ac:dyDescent="0.2">
      <c r="A72" s="1">
        <v>123</v>
      </c>
      <c r="B72" s="3">
        <v>68</v>
      </c>
      <c r="D72" s="155" t="s">
        <v>1045</v>
      </c>
      <c r="E72" s="1" t="s">
        <v>742</v>
      </c>
      <c r="F72" s="1" t="s">
        <v>70</v>
      </c>
      <c r="G72" s="1" t="s">
        <v>70</v>
      </c>
      <c r="H72" s="1" t="str">
        <f t="shared" si="2"/>
        <v>1230SchA1a</v>
      </c>
      <c r="I72" s="1" t="s">
        <v>742</v>
      </c>
      <c r="J72" s="159" t="s">
        <v>1046</v>
      </c>
      <c r="K72" s="155" t="s">
        <v>1047</v>
      </c>
      <c r="L72" s="160"/>
      <c r="M72" s="116"/>
      <c r="N72" s="116" t="s">
        <v>70</v>
      </c>
      <c r="O72" s="116">
        <v>11</v>
      </c>
      <c r="P72" s="116" t="s">
        <v>72</v>
      </c>
      <c r="Q72" s="1" t="s">
        <v>512</v>
      </c>
    </row>
    <row r="73" spans="1:18" s="1" customFormat="1" ht="12.75" x14ac:dyDescent="0.2">
      <c r="A73" s="1">
        <v>125</v>
      </c>
      <c r="B73" s="3">
        <v>69</v>
      </c>
      <c r="D73" s="155" t="s">
        <v>1048</v>
      </c>
      <c r="E73" s="1" t="s">
        <v>746</v>
      </c>
      <c r="F73" s="1" t="s">
        <v>70</v>
      </c>
      <c r="G73" s="1" t="s">
        <v>70</v>
      </c>
      <c r="H73" s="1" t="str">
        <f t="shared" si="2"/>
        <v>1250SchA1c</v>
      </c>
      <c r="I73" s="1" t="s">
        <v>746</v>
      </c>
      <c r="J73" s="159" t="s">
        <v>1049</v>
      </c>
      <c r="K73" s="155" t="s">
        <v>1050</v>
      </c>
      <c r="L73" s="160"/>
      <c r="M73" s="116"/>
      <c r="N73" s="116" t="s">
        <v>70</v>
      </c>
      <c r="O73" s="116">
        <v>11</v>
      </c>
      <c r="P73" s="116" t="s">
        <v>72</v>
      </c>
      <c r="Q73" s="37" t="s">
        <v>1051</v>
      </c>
    </row>
    <row r="74" spans="1:18" s="1" customFormat="1" ht="12.75" x14ac:dyDescent="0.2">
      <c r="A74" s="1">
        <f t="shared" si="3"/>
        <v>126</v>
      </c>
      <c r="B74" s="3">
        <v>70</v>
      </c>
      <c r="D74" s="155" t="s">
        <v>1052</v>
      </c>
      <c r="E74" s="1" t="s">
        <v>748</v>
      </c>
      <c r="F74" s="1" t="s">
        <v>70</v>
      </c>
      <c r="G74" s="1" t="s">
        <v>70</v>
      </c>
      <c r="H74" s="1" t="str">
        <f t="shared" si="2"/>
        <v>1260SchA1d</v>
      </c>
      <c r="I74" s="1" t="s">
        <v>748</v>
      </c>
      <c r="J74" s="159" t="s">
        <v>1053</v>
      </c>
      <c r="K74" s="155" t="s">
        <v>1054</v>
      </c>
      <c r="L74" s="160" t="s">
        <v>362</v>
      </c>
      <c r="M74" s="116">
        <v>0</v>
      </c>
      <c r="N74" s="116" t="s">
        <v>70</v>
      </c>
      <c r="O74" s="116">
        <v>12</v>
      </c>
      <c r="P74" s="116" t="s">
        <v>80</v>
      </c>
      <c r="Q74" s="1" t="s">
        <v>570</v>
      </c>
      <c r="R74" s="1" t="s">
        <v>571</v>
      </c>
    </row>
    <row r="75" spans="1:18" s="1" customFormat="1" ht="12.75" x14ac:dyDescent="0.2">
      <c r="A75" s="1">
        <f t="shared" si="3"/>
        <v>127</v>
      </c>
      <c r="B75" s="3">
        <v>71</v>
      </c>
      <c r="D75" s="155" t="s">
        <v>1055</v>
      </c>
      <c r="E75" s="1" t="s">
        <v>750</v>
      </c>
      <c r="F75" s="1" t="s">
        <v>70</v>
      </c>
      <c r="G75" s="1" t="s">
        <v>70</v>
      </c>
      <c r="H75" s="1" t="str">
        <f t="shared" si="2"/>
        <v>1270SchA1e</v>
      </c>
      <c r="I75" s="1" t="s">
        <v>750</v>
      </c>
      <c r="J75" s="159" t="s">
        <v>1056</v>
      </c>
      <c r="K75" s="155" t="s">
        <v>1058</v>
      </c>
      <c r="L75" s="160" t="s">
        <v>362</v>
      </c>
      <c r="M75" s="116">
        <v>0</v>
      </c>
      <c r="N75" s="116" t="s">
        <v>70</v>
      </c>
      <c r="O75" s="116">
        <v>12</v>
      </c>
      <c r="P75" s="116" t="s">
        <v>80</v>
      </c>
      <c r="Q75" s="1" t="s">
        <v>570</v>
      </c>
      <c r="R75" s="1" t="s">
        <v>571</v>
      </c>
    </row>
    <row r="76" spans="1:18" s="1" customFormat="1" ht="12.75" x14ac:dyDescent="0.2">
      <c r="A76" s="1">
        <f t="shared" si="3"/>
        <v>128</v>
      </c>
      <c r="B76" s="3">
        <v>72</v>
      </c>
      <c r="D76" s="155" t="s">
        <v>1059</v>
      </c>
      <c r="E76" s="1" t="s">
        <v>752</v>
      </c>
      <c r="F76" s="1" t="s">
        <v>70</v>
      </c>
      <c r="G76" s="1" t="s">
        <v>70</v>
      </c>
      <c r="H76" s="1" t="str">
        <f t="shared" si="2"/>
        <v>1280SchA2a</v>
      </c>
      <c r="I76" s="1" t="s">
        <v>752</v>
      </c>
      <c r="J76" s="161" t="s">
        <v>1046</v>
      </c>
      <c r="K76" s="158" t="s">
        <v>1047</v>
      </c>
      <c r="L76" s="160"/>
      <c r="M76" s="116"/>
      <c r="N76" s="116" t="s">
        <v>70</v>
      </c>
      <c r="O76" s="116">
        <v>11</v>
      </c>
      <c r="P76" s="116" t="s">
        <v>72</v>
      </c>
      <c r="Q76" s="1" t="s">
        <v>512</v>
      </c>
    </row>
    <row r="77" spans="1:18" s="1" customFormat="1" ht="12.75" x14ac:dyDescent="0.2">
      <c r="A77" s="1">
        <v>130</v>
      </c>
      <c r="B77" s="3">
        <v>73</v>
      </c>
      <c r="D77" s="155" t="s">
        <v>1060</v>
      </c>
      <c r="E77" s="1" t="s">
        <v>756</v>
      </c>
      <c r="F77" s="1" t="s">
        <v>70</v>
      </c>
      <c r="G77" s="1" t="s">
        <v>70</v>
      </c>
      <c r="H77" s="1" t="str">
        <f t="shared" si="2"/>
        <v>1300SchA2c</v>
      </c>
      <c r="I77" s="1" t="s">
        <v>756</v>
      </c>
      <c r="J77" s="161" t="s">
        <v>1049</v>
      </c>
      <c r="K77" s="158" t="s">
        <v>1050</v>
      </c>
      <c r="L77" s="160"/>
      <c r="M77" s="116"/>
      <c r="N77" s="116" t="s">
        <v>70</v>
      </c>
      <c r="O77" s="116">
        <v>11</v>
      </c>
      <c r="P77" s="116" t="s">
        <v>72</v>
      </c>
      <c r="Q77" s="37" t="s">
        <v>1051</v>
      </c>
    </row>
    <row r="78" spans="1:18" s="1" customFormat="1" ht="12.75" x14ac:dyDescent="0.2">
      <c r="A78" s="1">
        <f t="shared" si="3"/>
        <v>131</v>
      </c>
      <c r="B78" s="3">
        <v>74</v>
      </c>
      <c r="D78" s="155" t="s">
        <v>1061</v>
      </c>
      <c r="E78" s="1" t="s">
        <v>758</v>
      </c>
      <c r="F78" s="1" t="s">
        <v>70</v>
      </c>
      <c r="G78" s="1" t="s">
        <v>70</v>
      </c>
      <c r="H78" s="1" t="str">
        <f t="shared" ref="H78:H89" si="4">_xlfn.CONCAT(RIGHT(_xlfn.CONCAT("000",A78),3),0,E78)</f>
        <v>1310SchA2d</v>
      </c>
      <c r="I78" s="1" t="s">
        <v>758</v>
      </c>
      <c r="J78" s="161" t="s">
        <v>1053</v>
      </c>
      <c r="K78" s="158" t="s">
        <v>1054</v>
      </c>
      <c r="L78" s="160"/>
      <c r="M78" s="116">
        <v>0</v>
      </c>
      <c r="N78" s="116" t="s">
        <v>70</v>
      </c>
      <c r="O78" s="116">
        <v>12</v>
      </c>
      <c r="P78" s="116" t="s">
        <v>80</v>
      </c>
      <c r="Q78" s="1" t="s">
        <v>570</v>
      </c>
      <c r="R78" s="1" t="s">
        <v>571</v>
      </c>
    </row>
    <row r="79" spans="1:18" s="1" customFormat="1" ht="12.75" x14ac:dyDescent="0.2">
      <c r="A79" s="1">
        <f t="shared" si="3"/>
        <v>132</v>
      </c>
      <c r="B79" s="3">
        <v>75</v>
      </c>
      <c r="D79" s="155" t="s">
        <v>1062</v>
      </c>
      <c r="E79" s="1" t="s">
        <v>760</v>
      </c>
      <c r="F79" s="1" t="s">
        <v>70</v>
      </c>
      <c r="G79" s="1" t="s">
        <v>70</v>
      </c>
      <c r="H79" s="1" t="str">
        <f t="shared" si="4"/>
        <v>1320SchA2e</v>
      </c>
      <c r="I79" s="1" t="s">
        <v>760</v>
      </c>
      <c r="J79" s="161" t="s">
        <v>1057</v>
      </c>
      <c r="K79" s="158" t="s">
        <v>1058</v>
      </c>
      <c r="L79" s="160"/>
      <c r="M79" s="116">
        <v>0</v>
      </c>
      <c r="N79" s="116" t="s">
        <v>70</v>
      </c>
      <c r="O79" s="116">
        <v>12</v>
      </c>
      <c r="P79" s="116" t="s">
        <v>80</v>
      </c>
      <c r="Q79" s="1" t="s">
        <v>570</v>
      </c>
      <c r="R79" s="1" t="s">
        <v>571</v>
      </c>
    </row>
    <row r="80" spans="1:18" s="1" customFormat="1" ht="12.75" x14ac:dyDescent="0.2">
      <c r="A80" s="1">
        <f t="shared" si="3"/>
        <v>133</v>
      </c>
      <c r="B80" s="3">
        <v>76</v>
      </c>
      <c r="D80" s="155" t="s">
        <v>1063</v>
      </c>
      <c r="E80" s="1" t="s">
        <v>762</v>
      </c>
      <c r="F80" s="1" t="s">
        <v>70</v>
      </c>
      <c r="G80" s="1" t="s">
        <v>70</v>
      </c>
      <c r="H80" s="1" t="str">
        <f t="shared" si="4"/>
        <v>1330SchA3a</v>
      </c>
      <c r="I80" s="1" t="s">
        <v>762</v>
      </c>
      <c r="J80" s="161" t="s">
        <v>1046</v>
      </c>
      <c r="K80" s="158" t="s">
        <v>1047</v>
      </c>
      <c r="L80" s="160"/>
      <c r="M80" s="116"/>
      <c r="N80" s="116" t="s">
        <v>70</v>
      </c>
      <c r="O80" s="116">
        <v>11</v>
      </c>
      <c r="P80" s="116" t="s">
        <v>72</v>
      </c>
      <c r="Q80" s="1" t="s">
        <v>512</v>
      </c>
    </row>
    <row r="81" spans="1:18" s="1" customFormat="1" ht="12.75" x14ac:dyDescent="0.2">
      <c r="A81" s="1">
        <v>135</v>
      </c>
      <c r="B81" s="3">
        <v>77</v>
      </c>
      <c r="D81" s="155" t="s">
        <v>1060</v>
      </c>
      <c r="E81" s="1" t="s">
        <v>765</v>
      </c>
      <c r="F81" s="1" t="s">
        <v>70</v>
      </c>
      <c r="G81" s="1" t="s">
        <v>70</v>
      </c>
      <c r="H81" s="1" t="str">
        <f t="shared" si="4"/>
        <v>1350SchA3c</v>
      </c>
      <c r="I81" s="1" t="s">
        <v>765</v>
      </c>
      <c r="J81" s="161" t="s">
        <v>1049</v>
      </c>
      <c r="K81" s="158" t="s">
        <v>1050</v>
      </c>
      <c r="L81" s="160"/>
      <c r="M81" s="116"/>
      <c r="N81" s="116" t="s">
        <v>70</v>
      </c>
      <c r="O81" s="116">
        <v>11</v>
      </c>
      <c r="P81" s="116" t="s">
        <v>72</v>
      </c>
      <c r="Q81" s="37" t="s">
        <v>1051</v>
      </c>
    </row>
    <row r="82" spans="1:18" s="1" customFormat="1" ht="12.75" x14ac:dyDescent="0.2">
      <c r="A82" s="1">
        <f t="shared" si="3"/>
        <v>136</v>
      </c>
      <c r="B82" s="3">
        <v>78</v>
      </c>
      <c r="D82" s="155" t="s">
        <v>1064</v>
      </c>
      <c r="E82" s="1" t="s">
        <v>767</v>
      </c>
      <c r="F82" s="1" t="s">
        <v>70</v>
      </c>
      <c r="G82" s="1" t="s">
        <v>70</v>
      </c>
      <c r="H82" s="1" t="str">
        <f t="shared" si="4"/>
        <v>1360SchA3d</v>
      </c>
      <c r="I82" s="1" t="s">
        <v>767</v>
      </c>
      <c r="J82" s="161" t="s">
        <v>1053</v>
      </c>
      <c r="K82" s="158" t="s">
        <v>1054</v>
      </c>
      <c r="L82" s="160"/>
      <c r="M82" s="116">
        <v>0</v>
      </c>
      <c r="N82" s="116" t="s">
        <v>70</v>
      </c>
      <c r="O82" s="116">
        <v>12</v>
      </c>
      <c r="P82" s="116" t="s">
        <v>80</v>
      </c>
      <c r="Q82" s="1" t="s">
        <v>570</v>
      </c>
      <c r="R82" s="1" t="s">
        <v>571</v>
      </c>
    </row>
    <row r="83" spans="1:18" s="1" customFormat="1" ht="12.75" x14ac:dyDescent="0.2">
      <c r="A83" s="1">
        <f t="shared" si="3"/>
        <v>137</v>
      </c>
      <c r="B83" s="3">
        <v>79</v>
      </c>
      <c r="D83" s="155" t="s">
        <v>1065</v>
      </c>
      <c r="E83" s="1" t="s">
        <v>769</v>
      </c>
      <c r="F83" s="1" t="s">
        <v>70</v>
      </c>
      <c r="G83" s="1" t="s">
        <v>70</v>
      </c>
      <c r="H83" s="1" t="str">
        <f t="shared" si="4"/>
        <v>1370SchA3e</v>
      </c>
      <c r="I83" s="1" t="s">
        <v>769</v>
      </c>
      <c r="J83" s="161" t="s">
        <v>1057</v>
      </c>
      <c r="K83" s="158" t="s">
        <v>1058</v>
      </c>
      <c r="L83" s="160"/>
      <c r="M83" s="116">
        <v>0</v>
      </c>
      <c r="N83" s="116" t="s">
        <v>70</v>
      </c>
      <c r="O83" s="116">
        <v>12</v>
      </c>
      <c r="P83" s="116" t="s">
        <v>80</v>
      </c>
      <c r="Q83" s="1" t="s">
        <v>570</v>
      </c>
      <c r="R83" s="1" t="s">
        <v>571</v>
      </c>
    </row>
    <row r="84" spans="1:18" s="1" customFormat="1" ht="12.75" x14ac:dyDescent="0.2">
      <c r="A84" s="1">
        <f t="shared" si="3"/>
        <v>138</v>
      </c>
      <c r="B84" s="3">
        <v>80</v>
      </c>
      <c r="D84" s="155" t="s">
        <v>1066</v>
      </c>
      <c r="E84" s="1" t="s">
        <v>771</v>
      </c>
      <c r="F84" s="1" t="s">
        <v>70</v>
      </c>
      <c r="G84" s="1" t="s">
        <v>70</v>
      </c>
      <c r="H84" s="1" t="str">
        <f t="shared" si="4"/>
        <v>1380SchA4a</v>
      </c>
      <c r="I84" s="1" t="s">
        <v>771</v>
      </c>
      <c r="J84" s="161" t="s">
        <v>1046</v>
      </c>
      <c r="K84" s="158" t="s">
        <v>1047</v>
      </c>
      <c r="L84" s="160"/>
      <c r="M84" s="116"/>
      <c r="N84" s="116" t="s">
        <v>70</v>
      </c>
      <c r="O84" s="116">
        <v>11</v>
      </c>
      <c r="P84" s="116" t="s">
        <v>72</v>
      </c>
      <c r="Q84" s="1" t="s">
        <v>512</v>
      </c>
    </row>
    <row r="85" spans="1:18" s="1" customFormat="1" ht="12.75" x14ac:dyDescent="0.2">
      <c r="A85" s="1">
        <v>140</v>
      </c>
      <c r="B85" s="3">
        <v>81</v>
      </c>
      <c r="D85" s="155" t="s">
        <v>1067</v>
      </c>
      <c r="E85" s="1" t="s">
        <v>775</v>
      </c>
      <c r="F85" s="1" t="s">
        <v>70</v>
      </c>
      <c r="G85" s="1" t="s">
        <v>70</v>
      </c>
      <c r="H85" s="1" t="str">
        <f t="shared" si="4"/>
        <v>1400SchA4c</v>
      </c>
      <c r="I85" s="1" t="s">
        <v>775</v>
      </c>
      <c r="J85" s="161" t="s">
        <v>1049</v>
      </c>
      <c r="K85" s="158" t="s">
        <v>1050</v>
      </c>
      <c r="L85" s="160"/>
      <c r="M85" s="116"/>
      <c r="N85" s="116" t="s">
        <v>70</v>
      </c>
      <c r="O85" s="116">
        <v>11</v>
      </c>
      <c r="P85" s="116" t="s">
        <v>72</v>
      </c>
      <c r="Q85" s="37" t="s">
        <v>1051</v>
      </c>
    </row>
    <row r="86" spans="1:18" s="1" customFormat="1" ht="12.75" x14ac:dyDescent="0.2">
      <c r="A86" s="1">
        <f t="shared" si="3"/>
        <v>141</v>
      </c>
      <c r="B86" s="3">
        <v>82</v>
      </c>
      <c r="D86" s="155" t="s">
        <v>1068</v>
      </c>
      <c r="E86" s="1" t="s">
        <v>777</v>
      </c>
      <c r="F86" s="1" t="s">
        <v>70</v>
      </c>
      <c r="G86" s="1" t="s">
        <v>70</v>
      </c>
      <c r="H86" s="1" t="str">
        <f t="shared" si="4"/>
        <v>1410SchA4d</v>
      </c>
      <c r="I86" s="1" t="s">
        <v>777</v>
      </c>
      <c r="J86" s="161" t="s">
        <v>1053</v>
      </c>
      <c r="K86" s="158" t="s">
        <v>1054</v>
      </c>
      <c r="L86" s="160"/>
      <c r="M86" s="116">
        <v>0</v>
      </c>
      <c r="N86" s="116" t="s">
        <v>70</v>
      </c>
      <c r="O86" s="116">
        <v>12</v>
      </c>
      <c r="P86" s="116" t="s">
        <v>80</v>
      </c>
      <c r="Q86" s="1" t="s">
        <v>570</v>
      </c>
      <c r="R86" s="1" t="s">
        <v>571</v>
      </c>
    </row>
    <row r="87" spans="1:18" s="1" customFormat="1" ht="12.75" x14ac:dyDescent="0.2">
      <c r="A87" s="1">
        <f t="shared" si="3"/>
        <v>142</v>
      </c>
      <c r="B87" s="3">
        <v>83</v>
      </c>
      <c r="D87" s="155" t="s">
        <v>1069</v>
      </c>
      <c r="E87" s="1" t="s">
        <v>779</v>
      </c>
      <c r="F87" s="1" t="s">
        <v>70</v>
      </c>
      <c r="G87" s="1" t="s">
        <v>70</v>
      </c>
      <c r="H87" s="1" t="str">
        <f t="shared" si="4"/>
        <v>1420SchA4e</v>
      </c>
      <c r="I87" s="1" t="s">
        <v>779</v>
      </c>
      <c r="J87" s="161" t="s">
        <v>1057</v>
      </c>
      <c r="K87" s="158" t="s">
        <v>1058</v>
      </c>
      <c r="L87" s="160"/>
      <c r="M87" s="116">
        <v>0</v>
      </c>
      <c r="N87" s="116" t="s">
        <v>70</v>
      </c>
      <c r="O87" s="116">
        <v>12</v>
      </c>
      <c r="P87" s="116" t="s">
        <v>80</v>
      </c>
      <c r="Q87" s="1" t="s">
        <v>570</v>
      </c>
      <c r="R87" s="1" t="s">
        <v>571</v>
      </c>
    </row>
    <row r="88" spans="1:18" s="1" customFormat="1" ht="12.75" x14ac:dyDescent="0.2">
      <c r="A88" s="1">
        <f t="shared" si="3"/>
        <v>143</v>
      </c>
      <c r="B88" s="3">
        <v>84</v>
      </c>
      <c r="D88" s="155" t="s">
        <v>1070</v>
      </c>
      <c r="E88" s="1" t="s">
        <v>781</v>
      </c>
      <c r="F88" s="1" t="s">
        <v>70</v>
      </c>
      <c r="G88" s="1" t="s">
        <v>70</v>
      </c>
      <c r="H88" s="1" t="str">
        <f t="shared" si="4"/>
        <v>1430SchAAdditional</v>
      </c>
      <c r="I88" s="1" t="s">
        <v>781</v>
      </c>
      <c r="J88" s="159"/>
      <c r="K88" s="155"/>
      <c r="L88" s="160"/>
      <c r="M88" s="116">
        <v>0</v>
      </c>
      <c r="N88" s="116" t="s">
        <v>69</v>
      </c>
      <c r="O88" s="116">
        <v>1</v>
      </c>
      <c r="P88" s="116" t="s">
        <v>80</v>
      </c>
      <c r="Q88" s="1" t="s">
        <v>102</v>
      </c>
      <c r="R88" s="1" t="s">
        <v>103</v>
      </c>
    </row>
    <row r="89" spans="1:18" s="1" customFormat="1" ht="12.75" x14ac:dyDescent="0.2">
      <c r="A89" s="1">
        <f t="shared" si="3"/>
        <v>144</v>
      </c>
      <c r="B89" s="3">
        <v>85</v>
      </c>
      <c r="D89" s="155" t="s">
        <v>1071</v>
      </c>
      <c r="E89" s="1" t="s">
        <v>783</v>
      </c>
      <c r="F89" s="1" t="s">
        <v>70</v>
      </c>
      <c r="G89" s="1" t="s">
        <v>70</v>
      </c>
      <c r="H89" s="1" t="str">
        <f t="shared" si="4"/>
        <v>1440SchASum</v>
      </c>
      <c r="I89" s="1" t="s">
        <v>783</v>
      </c>
      <c r="J89" s="159"/>
      <c r="K89" s="155"/>
      <c r="L89" s="160"/>
      <c r="M89" s="116">
        <v>0</v>
      </c>
      <c r="N89" s="116" t="s">
        <v>70</v>
      </c>
      <c r="O89" s="116">
        <v>12</v>
      </c>
      <c r="P89" s="116" t="s">
        <v>80</v>
      </c>
      <c r="Q89" s="1" t="s">
        <v>570</v>
      </c>
      <c r="R89" s="1" t="s">
        <v>571</v>
      </c>
    </row>
    <row r="90" spans="1:18" s="1" customFormat="1" ht="12.75" x14ac:dyDescent="0.2">
      <c r="A90" s="1">
        <v>242</v>
      </c>
      <c r="B90" s="3">
        <v>86</v>
      </c>
      <c r="D90" s="155" t="s">
        <v>1157</v>
      </c>
      <c r="E90" s="1" t="s">
        <v>983</v>
      </c>
      <c r="F90" s="1" t="s">
        <v>69</v>
      </c>
      <c r="G90" s="1" t="s">
        <v>70</v>
      </c>
      <c r="H90" s="1" t="str">
        <f t="shared" ref="H90:H91" si="5">_xlfn.CONCAT(RIGHT(_xlfn.CONCAT("000",A90),3),0,E90)</f>
        <v>2420SchBExists</v>
      </c>
      <c r="I90" s="1" t="s">
        <v>983</v>
      </c>
      <c r="J90" s="159"/>
      <c r="K90" s="155"/>
      <c r="L90" s="160"/>
      <c r="M90" s="116">
        <v>0</v>
      </c>
      <c r="N90" s="116" t="s">
        <v>69</v>
      </c>
      <c r="O90" s="116">
        <v>1</v>
      </c>
      <c r="P90" s="116" t="s">
        <v>80</v>
      </c>
      <c r="Q90" s="1" t="s">
        <v>102</v>
      </c>
      <c r="R90" s="1" t="s">
        <v>103</v>
      </c>
    </row>
    <row r="91" spans="1:18" s="1" customFormat="1" ht="12.75" x14ac:dyDescent="0.2">
      <c r="A91" s="1">
        <f t="shared" ref="A91:A93" si="6">A90+1</f>
        <v>243</v>
      </c>
      <c r="B91" s="3">
        <v>87</v>
      </c>
      <c r="D91" s="1" t="s">
        <v>984</v>
      </c>
      <c r="E91" s="1" t="s">
        <v>985</v>
      </c>
      <c r="F91" s="1" t="s">
        <v>69</v>
      </c>
      <c r="G91" s="1" t="s">
        <v>70</v>
      </c>
      <c r="H91" s="1" t="str">
        <f t="shared" si="5"/>
        <v>2430SchASCExists</v>
      </c>
      <c r="I91" s="1" t="s">
        <v>985</v>
      </c>
      <c r="J91" s="159"/>
      <c r="K91" s="155"/>
      <c r="L91" s="160"/>
      <c r="M91" s="116">
        <v>0</v>
      </c>
      <c r="N91" s="116" t="s">
        <v>69</v>
      </c>
      <c r="O91" s="116">
        <v>1</v>
      </c>
      <c r="P91" s="116" t="s">
        <v>80</v>
      </c>
      <c r="Q91" s="1" t="s">
        <v>102</v>
      </c>
      <c r="R91" s="1" t="s">
        <v>103</v>
      </c>
    </row>
    <row r="92" spans="1:18" s="1" customFormat="1" ht="12.75" x14ac:dyDescent="0.2">
      <c r="A92" s="1">
        <f t="shared" si="6"/>
        <v>244</v>
      </c>
      <c r="B92" s="3">
        <v>88</v>
      </c>
      <c r="D92" s="1" t="s">
        <v>255</v>
      </c>
      <c r="E92" s="1" t="s">
        <v>256</v>
      </c>
      <c r="F92" s="1" t="s">
        <v>69</v>
      </c>
      <c r="G92" s="1" t="s">
        <v>70</v>
      </c>
      <c r="H92" s="1" t="str">
        <f>_xlfn.CONCAT(RIGHT(_xlfn.CONCAT("000",A92),3),0,E92)</f>
        <v>2440PrintDate</v>
      </c>
      <c r="I92" s="1" t="s">
        <v>256</v>
      </c>
      <c r="J92" s="159"/>
      <c r="K92" s="155"/>
      <c r="L92" s="160"/>
      <c r="M92" s="116"/>
      <c r="N92" s="116" t="s">
        <v>70</v>
      </c>
      <c r="O92" s="116">
        <v>10</v>
      </c>
      <c r="P92" s="116" t="s">
        <v>72</v>
      </c>
      <c r="Q92" s="1" t="s">
        <v>86</v>
      </c>
      <c r="R92" s="1" t="s">
        <v>257</v>
      </c>
    </row>
    <row r="93" spans="1:18" s="1" customFormat="1" ht="12.75" x14ac:dyDescent="0.2">
      <c r="A93" s="1">
        <f t="shared" si="6"/>
        <v>245</v>
      </c>
      <c r="B93" s="3">
        <v>89</v>
      </c>
      <c r="D93" s="1" t="s">
        <v>26</v>
      </c>
      <c r="E93" s="1" t="s">
        <v>26</v>
      </c>
      <c r="F93" s="1" t="s">
        <v>69</v>
      </c>
      <c r="G93" s="1" t="s">
        <v>70</v>
      </c>
      <c r="H93" s="1" t="str">
        <f>_xlfn.CONCAT(RIGHT(_xlfn.CONCAT("000",A93),3),0,E93)</f>
        <v>2450Trailer</v>
      </c>
      <c r="I93" s="1" t="s">
        <v>26</v>
      </c>
      <c r="J93" s="162"/>
      <c r="K93" s="163"/>
      <c r="L93" s="164"/>
      <c r="M93" s="116" t="s">
        <v>258</v>
      </c>
      <c r="N93" s="116" t="s">
        <v>69</v>
      </c>
      <c r="O93" s="116">
        <v>5</v>
      </c>
      <c r="P93" s="116" t="s">
        <v>72</v>
      </c>
      <c r="Q93" s="1" t="s">
        <v>258</v>
      </c>
      <c r="R93" s="1" t="s">
        <v>259</v>
      </c>
    </row>
    <row r="94" spans="1:18" s="1" customFormat="1" ht="12.75" x14ac:dyDescent="0.2">
      <c r="B94" s="3"/>
      <c r="M94" s="116"/>
      <c r="N94" s="116"/>
      <c r="O94" s="116"/>
      <c r="P94" s="116"/>
    </row>
    <row r="96" spans="1:18" x14ac:dyDescent="0.2">
      <c r="D96" s="70"/>
      <c r="J96" s="1"/>
      <c r="K96" s="1"/>
      <c r="L96" s="1"/>
    </row>
    <row r="97" spans="4:12" x14ac:dyDescent="0.2">
      <c r="D97" s="70"/>
      <c r="J97" s="1"/>
      <c r="K97" s="1"/>
      <c r="L97" s="1"/>
    </row>
    <row r="98" spans="4:12" x14ac:dyDescent="0.2">
      <c r="D98" s="70"/>
      <c r="J98" s="1"/>
      <c r="K98" s="1"/>
      <c r="L98" s="1"/>
    </row>
    <row r="99" spans="4:12" x14ac:dyDescent="0.2">
      <c r="D99" s="70"/>
      <c r="J99" s="1"/>
      <c r="K99" s="1"/>
      <c r="L99" s="1"/>
    </row>
    <row r="100" spans="4:12" x14ac:dyDescent="0.2">
      <c r="D100" s="70"/>
      <c r="J100" s="1"/>
      <c r="K100" s="1"/>
      <c r="L100" s="1"/>
    </row>
    <row r="101" spans="4:12" x14ac:dyDescent="0.2">
      <c r="D101" s="70"/>
      <c r="J101" s="1"/>
      <c r="K101" s="1"/>
      <c r="L101" s="1"/>
    </row>
    <row r="102" spans="4:12" x14ac:dyDescent="0.2">
      <c r="D102" s="70"/>
      <c r="J102" s="1"/>
      <c r="K102" s="1"/>
      <c r="L102" s="1"/>
    </row>
    <row r="103" spans="4:12" x14ac:dyDescent="0.2">
      <c r="D103" s="70"/>
      <c r="J103" s="1"/>
      <c r="K103" s="1"/>
      <c r="L103" s="1"/>
    </row>
    <row r="1048424" ht="15" customHeight="1" x14ac:dyDescent="0.2"/>
  </sheetData>
  <mergeCells count="1">
    <mergeCell ref="J3:L3"/>
  </mergeCells>
  <phoneticPr fontId="17" type="noConversion"/>
  <pageMargins left="0.7" right="0.7" top="0.75" bottom="0.75" header="0.3" footer="0.3"/>
  <pageSetup orientation="portrait" horizontalDpi="1200" verticalDpi="1200" r:id="rId1"/>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635B7-C400-469E-B2DB-59361CDEA12F}">
  <sheetPr>
    <tabColor theme="0"/>
  </sheetPr>
  <dimension ref="A1:Q247"/>
  <sheetViews>
    <sheetView workbookViewId="0">
      <pane ySplit="4" topLeftCell="A5" activePane="bottomLeft" state="frozen"/>
      <selection pane="bottomLeft" activeCell="L7" sqref="L7"/>
    </sheetView>
  </sheetViews>
  <sheetFormatPr defaultRowHeight="15" x14ac:dyDescent="0.25"/>
  <cols>
    <col min="1" max="1" width="9.5703125" style="31" bestFit="1" customWidth="1"/>
    <col min="2" max="3" width="9.140625" style="31" customWidth="1"/>
    <col min="4" max="4" width="40.7109375" style="31" bestFit="1" customWidth="1"/>
    <col min="5" max="5" width="19.7109375" style="31" customWidth="1"/>
    <col min="6" max="6" width="3" style="31" bestFit="1" customWidth="1"/>
    <col min="7" max="7" width="14.140625" style="55" customWidth="1"/>
    <col min="8" max="8" width="11.7109375" style="55" customWidth="1"/>
    <col min="9" max="9" width="32" style="31" bestFit="1" customWidth="1"/>
    <col min="10" max="10" width="20.28515625" style="31" customWidth="1"/>
    <col min="11" max="11" width="22.85546875" style="31" customWidth="1"/>
    <col min="12" max="12" width="15.5703125" style="31" customWidth="1"/>
    <col min="13" max="13" width="16.28515625" style="31" bestFit="1" customWidth="1"/>
    <col min="14" max="14" width="14.85546875" style="31" bestFit="1" customWidth="1"/>
    <col min="15" max="15" width="20.42578125" style="31" bestFit="1" customWidth="1"/>
    <col min="16" max="16" width="23.5703125" style="31" bestFit="1" customWidth="1"/>
    <col min="17" max="17" width="90.28515625" style="31" bestFit="1" customWidth="1"/>
    <col min="18" max="16384" width="9.140625" style="31"/>
  </cols>
  <sheetData>
    <row r="1" spans="1:17" s="28" customFormat="1" ht="12.75" x14ac:dyDescent="0.2">
      <c r="A1" s="201" t="str">
        <f>"2D Barcode Specifications for Metro Business Income Tax Form METBIT-20-"&amp;Instructions!C5</f>
        <v>2D Barcode Specifications for Metro Business Income Tax Form METBIT-20-2022</v>
      </c>
      <c r="B1" s="201"/>
      <c r="C1" s="201"/>
      <c r="D1" s="201"/>
      <c r="E1" s="201"/>
      <c r="F1" s="201"/>
      <c r="G1" s="201"/>
      <c r="H1" s="201"/>
    </row>
    <row r="2" spans="1:17" s="28" customFormat="1" ht="12.75" x14ac:dyDescent="0.2">
      <c r="A2" s="175"/>
      <c r="B2" s="175"/>
      <c r="C2" s="175"/>
      <c r="G2" s="41"/>
      <c r="H2" s="41"/>
      <c r="I2" s="76"/>
      <c r="J2" s="76"/>
      <c r="K2" s="76"/>
    </row>
    <row r="3" spans="1:17" s="28" customFormat="1" ht="12.75" x14ac:dyDescent="0.2">
      <c r="A3" s="175"/>
      <c r="B3" s="175"/>
      <c r="C3" s="175"/>
      <c r="D3" s="175"/>
      <c r="E3" s="175"/>
      <c r="F3" s="175"/>
      <c r="G3" s="49"/>
      <c r="H3" s="49"/>
      <c r="I3" s="175"/>
      <c r="L3" s="175"/>
      <c r="M3" s="175"/>
      <c r="N3" s="175" t="s">
        <v>484</v>
      </c>
      <c r="O3" s="175"/>
      <c r="P3" s="175"/>
    </row>
    <row r="4" spans="1:17" s="28" customFormat="1" ht="39" thickBot="1" x14ac:dyDescent="0.25">
      <c r="A4" s="59" t="s">
        <v>52</v>
      </c>
      <c r="B4" s="59" t="s">
        <v>53</v>
      </c>
      <c r="C4" s="29" t="s">
        <v>54</v>
      </c>
      <c r="D4" s="29" t="s">
        <v>55</v>
      </c>
      <c r="E4" s="29" t="s">
        <v>56</v>
      </c>
      <c r="F4" s="29"/>
      <c r="G4" s="50" t="s">
        <v>57</v>
      </c>
      <c r="H4" s="50" t="s">
        <v>58</v>
      </c>
      <c r="I4" s="29" t="s">
        <v>59</v>
      </c>
      <c r="J4" s="74" t="s">
        <v>60</v>
      </c>
      <c r="K4" s="29" t="s">
        <v>61</v>
      </c>
      <c r="L4" s="29" t="s">
        <v>62</v>
      </c>
      <c r="M4" s="29" t="s">
        <v>63</v>
      </c>
      <c r="N4" s="29" t="s">
        <v>486</v>
      </c>
      <c r="O4" s="29" t="s">
        <v>65</v>
      </c>
      <c r="P4" s="29" t="s">
        <v>66</v>
      </c>
      <c r="Q4" s="29" t="s">
        <v>67</v>
      </c>
    </row>
    <row r="5" spans="1:17" s="28" customFormat="1" ht="12.75" x14ac:dyDescent="0.2">
      <c r="A5" s="28">
        <v>1</v>
      </c>
      <c r="B5" s="28">
        <v>1</v>
      </c>
      <c r="D5" s="30" t="s">
        <v>68</v>
      </c>
      <c r="E5" s="30" t="s">
        <v>68</v>
      </c>
      <c r="F5" s="28">
        <v>1</v>
      </c>
      <c r="G5" s="34" t="s">
        <v>69</v>
      </c>
      <c r="H5" s="34" t="s">
        <v>70</v>
      </c>
      <c r="I5" s="30" t="str">
        <f>_xlfn.CONCAT(RIGHT(_xlfn.CONCAT("000",A5),3),0,E5)</f>
        <v>0010VersionNumber</v>
      </c>
      <c r="L5" s="43" t="s">
        <v>71</v>
      </c>
      <c r="M5" s="28" t="s">
        <v>69</v>
      </c>
      <c r="N5" s="28">
        <v>2</v>
      </c>
      <c r="O5" s="28" t="s">
        <v>72</v>
      </c>
      <c r="Q5" s="28" t="s">
        <v>71</v>
      </c>
    </row>
    <row r="6" spans="1:17" s="28" customFormat="1" ht="12.75" x14ac:dyDescent="0.2">
      <c r="A6" s="28">
        <f>A5+1</f>
        <v>2</v>
      </c>
      <c r="B6" s="28">
        <v>2</v>
      </c>
      <c r="D6" s="30" t="s">
        <v>73</v>
      </c>
      <c r="E6" s="30" t="s">
        <v>73</v>
      </c>
      <c r="F6" s="28">
        <f>F5+1</f>
        <v>2</v>
      </c>
      <c r="G6" s="34" t="s">
        <v>69</v>
      </c>
      <c r="H6" s="34" t="s">
        <v>70</v>
      </c>
      <c r="I6" s="30" t="str">
        <f t="shared" ref="I6:I55" si="0">_xlfn.CONCAT(RIGHT(_xlfn.CONCAT("000",A6),3),0,E6)</f>
        <v>0020DeveloperCode</v>
      </c>
      <c r="L6" s="43" t="s">
        <v>74</v>
      </c>
      <c r="M6" s="28" t="s">
        <v>69</v>
      </c>
      <c r="N6" s="28">
        <v>4</v>
      </c>
      <c r="O6" s="28" t="s">
        <v>72</v>
      </c>
      <c r="Q6" s="28" t="s">
        <v>75</v>
      </c>
    </row>
    <row r="7" spans="1:17" s="28" customFormat="1" ht="12.75" x14ac:dyDescent="0.2">
      <c r="A7" s="28">
        <f t="shared" ref="A7:A55" si="1">A6+1</f>
        <v>3</v>
      </c>
      <c r="B7" s="28">
        <v>3</v>
      </c>
      <c r="D7" s="30" t="s">
        <v>76</v>
      </c>
      <c r="E7" s="30" t="s">
        <v>76</v>
      </c>
      <c r="F7" s="28">
        <f t="shared" ref="F7:F55" si="2">F6+1</f>
        <v>3</v>
      </c>
      <c r="G7" s="34" t="s">
        <v>69</v>
      </c>
      <c r="H7" s="34" t="s">
        <v>70</v>
      </c>
      <c r="I7" s="30" t="str">
        <f t="shared" si="0"/>
        <v>0030Jurisdiction</v>
      </c>
      <c r="L7" s="54" t="s">
        <v>1169</v>
      </c>
      <c r="M7" s="41" t="s">
        <v>69</v>
      </c>
      <c r="N7" s="41">
        <v>6</v>
      </c>
      <c r="O7" s="28" t="s">
        <v>72</v>
      </c>
      <c r="Q7" s="28" t="s">
        <v>1170</v>
      </c>
    </row>
    <row r="8" spans="1:17" s="28" customFormat="1" ht="12.75" x14ac:dyDescent="0.2">
      <c r="A8" s="28">
        <f t="shared" si="1"/>
        <v>4</v>
      </c>
      <c r="B8" s="28">
        <v>4</v>
      </c>
      <c r="D8" s="30" t="s">
        <v>78</v>
      </c>
      <c r="E8" s="30" t="s">
        <v>78</v>
      </c>
      <c r="F8" s="28">
        <f t="shared" si="2"/>
        <v>4</v>
      </c>
      <c r="G8" s="34" t="s">
        <v>69</v>
      </c>
      <c r="H8" s="34" t="s">
        <v>70</v>
      </c>
      <c r="I8" s="30" t="str">
        <f t="shared" si="0"/>
        <v>0040DescriptionFormName</v>
      </c>
      <c r="L8" s="58"/>
      <c r="M8" s="41" t="s">
        <v>69</v>
      </c>
      <c r="N8" s="41">
        <v>16</v>
      </c>
      <c r="O8" s="28" t="s">
        <v>72</v>
      </c>
      <c r="Q8" s="28" t="s">
        <v>1171</v>
      </c>
    </row>
    <row r="9" spans="1:17" s="28" customFormat="1" ht="12.75" x14ac:dyDescent="0.2">
      <c r="A9" s="28">
        <f t="shared" si="1"/>
        <v>5</v>
      </c>
      <c r="B9" s="28">
        <v>5</v>
      </c>
      <c r="D9" s="30" t="s">
        <v>79</v>
      </c>
      <c r="E9" s="30" t="s">
        <v>79</v>
      </c>
      <c r="F9" s="28">
        <f t="shared" si="2"/>
        <v>5</v>
      </c>
      <c r="G9" s="34" t="s">
        <v>69</v>
      </c>
      <c r="H9" s="34" t="s">
        <v>70</v>
      </c>
      <c r="I9" s="30" t="str">
        <f t="shared" si="0"/>
        <v>0050SpecificationVersion</v>
      </c>
      <c r="L9" s="7">
        <f>spec_version</f>
        <v>27</v>
      </c>
      <c r="M9" s="41" t="s">
        <v>69</v>
      </c>
      <c r="N9" s="41">
        <v>4</v>
      </c>
      <c r="O9" s="28" t="s">
        <v>80</v>
      </c>
      <c r="P9" s="28" t="s">
        <v>81</v>
      </c>
      <c r="Q9" s="28">
        <f>L9</f>
        <v>27</v>
      </c>
    </row>
    <row r="10" spans="1:17" s="28" customFormat="1" ht="12.75" x14ac:dyDescent="0.2">
      <c r="A10" s="28">
        <f t="shared" si="1"/>
        <v>6</v>
      </c>
      <c r="B10" s="28">
        <v>6</v>
      </c>
      <c r="D10" s="30" t="s">
        <v>82</v>
      </c>
      <c r="E10" s="30" t="s">
        <v>82</v>
      </c>
      <c r="F10" s="28">
        <f t="shared" si="2"/>
        <v>6</v>
      </c>
      <c r="G10" s="34" t="s">
        <v>69</v>
      </c>
      <c r="H10" s="34" t="s">
        <v>70</v>
      </c>
      <c r="I10" s="30" t="str">
        <f t="shared" si="0"/>
        <v>0060SoftwareFormVersion</v>
      </c>
      <c r="L10" s="28">
        <v>0.01</v>
      </c>
      <c r="M10" s="28" t="s">
        <v>69</v>
      </c>
      <c r="N10" s="28">
        <v>15</v>
      </c>
      <c r="O10" s="28" t="s">
        <v>72</v>
      </c>
      <c r="Q10" s="28" t="s">
        <v>83</v>
      </c>
    </row>
    <row r="11" spans="1:17" s="28" customFormat="1" ht="12.75" x14ac:dyDescent="0.2">
      <c r="A11" s="28">
        <f t="shared" si="1"/>
        <v>7</v>
      </c>
      <c r="B11" s="28">
        <v>7</v>
      </c>
      <c r="D11" s="30" t="s">
        <v>84</v>
      </c>
      <c r="E11" s="30" t="s">
        <v>85</v>
      </c>
      <c r="F11" s="28">
        <f t="shared" si="2"/>
        <v>7</v>
      </c>
      <c r="G11" s="34" t="s">
        <v>70</v>
      </c>
      <c r="H11" s="34" t="s">
        <v>70</v>
      </c>
      <c r="I11" s="30" t="str">
        <f t="shared" si="0"/>
        <v>0070periodfrom</v>
      </c>
      <c r="L11" s="32">
        <v>44197</v>
      </c>
      <c r="M11" s="28" t="s">
        <v>69</v>
      </c>
      <c r="N11" s="28">
        <v>10</v>
      </c>
      <c r="O11" s="32" t="s">
        <v>72</v>
      </c>
      <c r="P11" s="32" t="s">
        <v>86</v>
      </c>
    </row>
    <row r="12" spans="1:17" s="28" customFormat="1" ht="12.75" x14ac:dyDescent="0.2">
      <c r="A12" s="28">
        <f t="shared" si="1"/>
        <v>8</v>
      </c>
      <c r="B12" s="28">
        <v>8</v>
      </c>
      <c r="D12" s="30" t="s">
        <v>87</v>
      </c>
      <c r="E12" s="30" t="s">
        <v>88</v>
      </c>
      <c r="F12" s="28">
        <f t="shared" si="2"/>
        <v>8</v>
      </c>
      <c r="G12" s="34" t="s">
        <v>70</v>
      </c>
      <c r="H12" s="34" t="s">
        <v>70</v>
      </c>
      <c r="I12" s="30" t="str">
        <f t="shared" si="0"/>
        <v>0080periodto</v>
      </c>
      <c r="L12" s="32">
        <v>44561</v>
      </c>
      <c r="M12" s="28" t="s">
        <v>69</v>
      </c>
      <c r="N12" s="28">
        <v>10</v>
      </c>
      <c r="O12" s="32" t="s">
        <v>72</v>
      </c>
      <c r="P12" s="32" t="s">
        <v>86</v>
      </c>
    </row>
    <row r="13" spans="1:17" s="28" customFormat="1" ht="12.75" x14ac:dyDescent="0.2">
      <c r="A13" s="28">
        <f t="shared" si="1"/>
        <v>9</v>
      </c>
      <c r="B13" s="28">
        <v>9</v>
      </c>
      <c r="D13" s="30" t="s">
        <v>89</v>
      </c>
      <c r="E13" s="30" t="s">
        <v>90</v>
      </c>
      <c r="F13" s="28">
        <f t="shared" si="2"/>
        <v>9</v>
      </c>
      <c r="G13" s="34" t="s">
        <v>70</v>
      </c>
      <c r="H13" s="34" t="s">
        <v>70</v>
      </c>
      <c r="I13" s="30" t="str">
        <f t="shared" si="0"/>
        <v>0090accountid</v>
      </c>
      <c r="M13" s="28" t="s">
        <v>70</v>
      </c>
      <c r="N13" s="28">
        <v>10</v>
      </c>
      <c r="O13" s="28" t="s">
        <v>80</v>
      </c>
      <c r="P13" s="28" t="s">
        <v>91</v>
      </c>
      <c r="Q13" s="28" t="s">
        <v>92</v>
      </c>
    </row>
    <row r="14" spans="1:17" x14ac:dyDescent="0.25">
      <c r="A14" s="28">
        <f t="shared" si="1"/>
        <v>10</v>
      </c>
      <c r="B14" s="28">
        <v>10</v>
      </c>
      <c r="C14" s="28"/>
      <c r="D14" s="30" t="s">
        <v>1172</v>
      </c>
      <c r="E14" s="30" t="s">
        <v>94</v>
      </c>
      <c r="F14" s="28">
        <f t="shared" si="2"/>
        <v>10</v>
      </c>
      <c r="G14" s="34" t="s">
        <v>70</v>
      </c>
      <c r="H14" s="34" t="s">
        <v>70</v>
      </c>
      <c r="I14" s="30" t="str">
        <f t="shared" si="0"/>
        <v>0100taxid</v>
      </c>
      <c r="L14" s="28"/>
      <c r="M14" s="28" t="s">
        <v>70</v>
      </c>
      <c r="N14" s="28">
        <v>11</v>
      </c>
      <c r="O14" s="28" t="s">
        <v>72</v>
      </c>
      <c r="P14" s="28" t="s">
        <v>95</v>
      </c>
      <c r="Q14" s="28"/>
    </row>
    <row r="15" spans="1:17" x14ac:dyDescent="0.25">
      <c r="A15" s="28">
        <f t="shared" si="1"/>
        <v>11</v>
      </c>
      <c r="B15" s="28">
        <v>11</v>
      </c>
      <c r="C15" s="28"/>
      <c r="D15" s="30" t="s">
        <v>96</v>
      </c>
      <c r="E15" s="30" t="s">
        <v>96</v>
      </c>
      <c r="F15" s="28">
        <f t="shared" si="2"/>
        <v>11</v>
      </c>
      <c r="G15" s="34" t="s">
        <v>70</v>
      </c>
      <c r="H15" s="34" t="s">
        <v>70</v>
      </c>
      <c r="I15" s="30" t="str">
        <f t="shared" si="0"/>
        <v>0110NAICS</v>
      </c>
      <c r="M15" s="28" t="s">
        <v>70</v>
      </c>
      <c r="N15" s="31">
        <v>6</v>
      </c>
      <c r="O15" s="31" t="s">
        <v>80</v>
      </c>
      <c r="P15" s="31" t="s">
        <v>98</v>
      </c>
      <c r="Q15" s="31" t="s">
        <v>99</v>
      </c>
    </row>
    <row r="16" spans="1:17" x14ac:dyDescent="0.25">
      <c r="A16" s="28">
        <f t="shared" si="1"/>
        <v>12</v>
      </c>
      <c r="B16" s="28">
        <v>12</v>
      </c>
      <c r="C16" s="28"/>
      <c r="D16" s="30" t="s">
        <v>100</v>
      </c>
      <c r="E16" s="30" t="s">
        <v>1173</v>
      </c>
      <c r="F16" s="28">
        <f t="shared" si="2"/>
        <v>12</v>
      </c>
      <c r="G16" s="34" t="s">
        <v>70</v>
      </c>
      <c r="H16" s="34" t="s">
        <v>70</v>
      </c>
      <c r="I16" s="30" t="str">
        <f t="shared" si="0"/>
        <v>0120MergReorg</v>
      </c>
      <c r="L16" s="28">
        <v>0</v>
      </c>
      <c r="M16" s="28" t="s">
        <v>69</v>
      </c>
      <c r="N16" s="28">
        <v>1</v>
      </c>
      <c r="O16" s="28" t="s">
        <v>80</v>
      </c>
      <c r="P16" s="28" t="s">
        <v>102</v>
      </c>
      <c r="Q16" s="28" t="s">
        <v>103</v>
      </c>
    </row>
    <row r="17" spans="1:17" x14ac:dyDescent="0.25">
      <c r="A17" s="28">
        <f t="shared" si="1"/>
        <v>13</v>
      </c>
      <c r="B17" s="28">
        <v>13</v>
      </c>
      <c r="C17" s="28"/>
      <c r="D17" s="30" t="s">
        <v>1174</v>
      </c>
      <c r="E17" s="30" t="s">
        <v>1175</v>
      </c>
      <c r="F17" s="28">
        <f t="shared" si="2"/>
        <v>13</v>
      </c>
      <c r="G17" s="34" t="s">
        <v>70</v>
      </c>
      <c r="H17" s="34" t="s">
        <v>70</v>
      </c>
      <c r="I17" s="30" t="str">
        <f t="shared" si="0"/>
        <v>0130BusName</v>
      </c>
      <c r="L17" s="28"/>
      <c r="M17" s="28" t="s">
        <v>70</v>
      </c>
      <c r="N17" s="28">
        <v>100</v>
      </c>
      <c r="O17" s="28" t="s">
        <v>72</v>
      </c>
      <c r="P17" s="28"/>
      <c r="Q17" s="28"/>
    </row>
    <row r="18" spans="1:17" x14ac:dyDescent="0.25">
      <c r="A18" s="28">
        <f t="shared" si="1"/>
        <v>14</v>
      </c>
      <c r="B18" s="28">
        <v>14</v>
      </c>
      <c r="C18" s="28"/>
      <c r="D18" s="30" t="s">
        <v>1176</v>
      </c>
      <c r="E18" s="30" t="s">
        <v>1177</v>
      </c>
      <c r="F18" s="28">
        <f t="shared" si="2"/>
        <v>14</v>
      </c>
      <c r="G18" s="34" t="s">
        <v>70</v>
      </c>
      <c r="H18" s="34" t="s">
        <v>70</v>
      </c>
      <c r="I18" s="30" t="str">
        <f t="shared" si="0"/>
        <v>0140AddressChange</v>
      </c>
      <c r="L18" s="28">
        <v>0</v>
      </c>
      <c r="M18" s="28" t="s">
        <v>69</v>
      </c>
      <c r="N18" s="28">
        <v>1</v>
      </c>
      <c r="O18" s="28" t="s">
        <v>80</v>
      </c>
      <c r="P18" s="28" t="s">
        <v>102</v>
      </c>
      <c r="Q18" s="28" t="s">
        <v>103</v>
      </c>
    </row>
    <row r="19" spans="1:17" x14ac:dyDescent="0.25">
      <c r="A19" s="28">
        <f t="shared" si="1"/>
        <v>15</v>
      </c>
      <c r="B19" s="28">
        <v>15</v>
      </c>
      <c r="C19" s="28"/>
      <c r="D19" s="30" t="s">
        <v>108</v>
      </c>
      <c r="E19" s="30" t="s">
        <v>537</v>
      </c>
      <c r="F19" s="28">
        <f t="shared" si="2"/>
        <v>15</v>
      </c>
      <c r="G19" s="34" t="s">
        <v>70</v>
      </c>
      <c r="H19" s="34" t="s">
        <v>70</v>
      </c>
      <c r="I19" s="30" t="str">
        <f t="shared" si="0"/>
        <v>0150MailingAddress</v>
      </c>
      <c r="L19" s="28"/>
      <c r="M19" s="28" t="s">
        <v>70</v>
      </c>
      <c r="N19" s="28">
        <v>75</v>
      </c>
      <c r="O19" s="28" t="s">
        <v>72</v>
      </c>
      <c r="P19" s="28"/>
      <c r="Q19" s="28"/>
    </row>
    <row r="20" spans="1:17" x14ac:dyDescent="0.25">
      <c r="A20" s="28">
        <f t="shared" si="1"/>
        <v>16</v>
      </c>
      <c r="B20" s="28">
        <v>16</v>
      </c>
      <c r="C20" s="28"/>
      <c r="D20" s="30" t="s">
        <v>110</v>
      </c>
      <c r="E20" s="30" t="s">
        <v>110</v>
      </c>
      <c r="F20" s="28">
        <f t="shared" si="2"/>
        <v>16</v>
      </c>
      <c r="G20" s="34" t="s">
        <v>70</v>
      </c>
      <c r="H20" s="34" t="s">
        <v>70</v>
      </c>
      <c r="I20" s="30" t="str">
        <f t="shared" si="0"/>
        <v>0160City</v>
      </c>
      <c r="L20" s="28"/>
      <c r="M20" s="28" t="s">
        <v>70</v>
      </c>
      <c r="N20" s="28">
        <v>30</v>
      </c>
      <c r="O20" s="28" t="s">
        <v>72</v>
      </c>
      <c r="P20" s="28"/>
      <c r="Q20" s="28"/>
    </row>
    <row r="21" spans="1:17" x14ac:dyDescent="0.25">
      <c r="A21" s="28">
        <f t="shared" si="1"/>
        <v>17</v>
      </c>
      <c r="B21" s="28">
        <v>17</v>
      </c>
      <c r="C21" s="28"/>
      <c r="D21" s="30" t="s">
        <v>112</v>
      </c>
      <c r="E21" s="30" t="s">
        <v>112</v>
      </c>
      <c r="F21" s="28">
        <f t="shared" si="2"/>
        <v>17</v>
      </c>
      <c r="G21" s="34" t="s">
        <v>70</v>
      </c>
      <c r="H21" s="34" t="s">
        <v>70</v>
      </c>
      <c r="I21" s="30" t="str">
        <f t="shared" si="0"/>
        <v>0170State</v>
      </c>
      <c r="L21" s="28"/>
      <c r="M21" s="28" t="s">
        <v>70</v>
      </c>
      <c r="N21" s="28">
        <v>10</v>
      </c>
      <c r="O21" s="28" t="s">
        <v>72</v>
      </c>
      <c r="P21" s="28"/>
      <c r="Q21" s="28" t="s">
        <v>114</v>
      </c>
    </row>
    <row r="22" spans="1:17" x14ac:dyDescent="0.25">
      <c r="A22" s="28">
        <f t="shared" si="1"/>
        <v>18</v>
      </c>
      <c r="B22" s="28">
        <v>18</v>
      </c>
      <c r="C22" s="28"/>
      <c r="D22" s="30" t="s">
        <v>1178</v>
      </c>
      <c r="E22" s="30" t="s">
        <v>1178</v>
      </c>
      <c r="F22" s="28">
        <f t="shared" si="2"/>
        <v>18</v>
      </c>
      <c r="G22" s="34" t="s">
        <v>70</v>
      </c>
      <c r="H22" s="34" t="s">
        <v>70</v>
      </c>
      <c r="I22" s="30" t="str">
        <f t="shared" si="0"/>
        <v>0180Zip</v>
      </c>
      <c r="L22" s="28"/>
      <c r="M22" s="28" t="s">
        <v>70</v>
      </c>
      <c r="N22" s="28">
        <v>15</v>
      </c>
      <c r="O22" s="28" t="s">
        <v>72</v>
      </c>
      <c r="P22" s="28" t="s">
        <v>117</v>
      </c>
      <c r="Q22" s="28"/>
    </row>
    <row r="23" spans="1:17" x14ac:dyDescent="0.25">
      <c r="A23" s="28">
        <f t="shared" si="1"/>
        <v>19</v>
      </c>
      <c r="B23" s="28">
        <v>19</v>
      </c>
      <c r="C23" s="28"/>
      <c r="D23" s="30" t="s">
        <v>1179</v>
      </c>
      <c r="E23" s="30" t="s">
        <v>119</v>
      </c>
      <c r="F23" s="28">
        <f t="shared" si="2"/>
        <v>19</v>
      </c>
      <c r="G23" s="34" t="s">
        <v>70</v>
      </c>
      <c r="H23" s="34" t="s">
        <v>70</v>
      </c>
      <c r="I23" s="30" t="str">
        <f t="shared" si="0"/>
        <v>0190ParentName</v>
      </c>
      <c r="L23" s="28">
        <v>0</v>
      </c>
      <c r="M23" s="28" t="s">
        <v>70</v>
      </c>
      <c r="N23" s="28">
        <v>100</v>
      </c>
      <c r="O23" s="28" t="s">
        <v>72</v>
      </c>
      <c r="P23" s="28"/>
      <c r="Q23" s="28"/>
    </row>
    <row r="24" spans="1:17" x14ac:dyDescent="0.25">
      <c r="A24" s="28">
        <f t="shared" si="1"/>
        <v>20</v>
      </c>
      <c r="B24" s="28">
        <v>20</v>
      </c>
      <c r="C24" s="28"/>
      <c r="D24" s="30" t="s">
        <v>1180</v>
      </c>
      <c r="E24" s="30" t="s">
        <v>121</v>
      </c>
      <c r="F24" s="28">
        <f t="shared" si="2"/>
        <v>20</v>
      </c>
      <c r="G24" s="34" t="s">
        <v>70</v>
      </c>
      <c r="H24" s="34" t="s">
        <v>70</v>
      </c>
      <c r="I24" s="30" t="str">
        <f t="shared" si="0"/>
        <v>0200ParentFEIN</v>
      </c>
      <c r="L24" s="28">
        <v>0</v>
      </c>
      <c r="M24" s="28" t="s">
        <v>70</v>
      </c>
      <c r="N24" s="28">
        <v>11</v>
      </c>
      <c r="O24" s="28" t="s">
        <v>72</v>
      </c>
      <c r="P24" s="28" t="s">
        <v>346</v>
      </c>
      <c r="Q24" s="28"/>
    </row>
    <row r="25" spans="1:17" x14ac:dyDescent="0.25">
      <c r="A25" s="28">
        <f t="shared" si="1"/>
        <v>21</v>
      </c>
      <c r="B25" s="28">
        <v>21</v>
      </c>
      <c r="C25" s="28"/>
      <c r="D25" s="30" t="s">
        <v>1181</v>
      </c>
      <c r="E25" s="30" t="s">
        <v>350</v>
      </c>
      <c r="F25" s="28">
        <f t="shared" si="2"/>
        <v>21</v>
      </c>
      <c r="G25" s="34" t="s">
        <v>70</v>
      </c>
      <c r="H25" s="34" t="s">
        <v>70</v>
      </c>
      <c r="I25" s="30" t="str">
        <f t="shared" si="0"/>
        <v>0210PreviousName</v>
      </c>
      <c r="L25" s="28">
        <v>0</v>
      </c>
      <c r="M25" s="28" t="s">
        <v>70</v>
      </c>
      <c r="N25" s="28">
        <v>100</v>
      </c>
      <c r="O25" s="28" t="s">
        <v>72</v>
      </c>
      <c r="P25" s="28"/>
      <c r="Q25" s="28"/>
    </row>
    <row r="26" spans="1:17" x14ac:dyDescent="0.25">
      <c r="A26" s="28">
        <f t="shared" si="1"/>
        <v>22</v>
      </c>
      <c r="B26" s="28">
        <v>22</v>
      </c>
      <c r="C26" s="28"/>
      <c r="D26" s="30" t="s">
        <v>1182</v>
      </c>
      <c r="E26" s="30" t="s">
        <v>1183</v>
      </c>
      <c r="F26" s="28">
        <f t="shared" si="2"/>
        <v>22</v>
      </c>
      <c r="G26" s="34" t="s">
        <v>70</v>
      </c>
      <c r="H26" s="34" t="s">
        <v>70</v>
      </c>
      <c r="I26" s="30" t="str">
        <f t="shared" si="0"/>
        <v>0220PreviousFEIN</v>
      </c>
      <c r="L26" s="28">
        <v>0</v>
      </c>
      <c r="M26" s="28" t="s">
        <v>70</v>
      </c>
      <c r="N26" s="28">
        <v>11</v>
      </c>
      <c r="O26" s="28" t="s">
        <v>72</v>
      </c>
      <c r="P26" s="28" t="s">
        <v>95</v>
      </c>
      <c r="Q26" s="28"/>
    </row>
    <row r="27" spans="1:17" x14ac:dyDescent="0.25">
      <c r="A27" s="28">
        <f t="shared" si="1"/>
        <v>23</v>
      </c>
      <c r="B27" s="28">
        <v>23</v>
      </c>
      <c r="C27" s="28"/>
      <c r="D27" s="30" t="s">
        <v>126</v>
      </c>
      <c r="E27" s="30" t="s">
        <v>127</v>
      </c>
      <c r="F27" s="28">
        <f t="shared" si="2"/>
        <v>23</v>
      </c>
      <c r="G27" s="34" t="s">
        <v>70</v>
      </c>
      <c r="H27" s="34" t="s">
        <v>70</v>
      </c>
      <c r="I27" s="30" t="str">
        <f t="shared" si="0"/>
        <v>0230InitialReturn</v>
      </c>
      <c r="L27" s="28">
        <v>0</v>
      </c>
      <c r="M27" s="28" t="s">
        <v>69</v>
      </c>
      <c r="N27" s="28">
        <v>1</v>
      </c>
      <c r="O27" s="28" t="s">
        <v>80</v>
      </c>
      <c r="P27" s="28" t="s">
        <v>102</v>
      </c>
      <c r="Q27" s="28" t="s">
        <v>103</v>
      </c>
    </row>
    <row r="28" spans="1:17" x14ac:dyDescent="0.25">
      <c r="A28" s="28">
        <f t="shared" si="1"/>
        <v>24</v>
      </c>
      <c r="B28" s="28">
        <v>24</v>
      </c>
      <c r="C28" s="28"/>
      <c r="D28" s="30" t="s">
        <v>128</v>
      </c>
      <c r="E28" s="30" t="s">
        <v>129</v>
      </c>
      <c r="F28" s="28">
        <f t="shared" si="2"/>
        <v>24</v>
      </c>
      <c r="G28" s="34" t="s">
        <v>70</v>
      </c>
      <c r="H28" s="34" t="s">
        <v>70</v>
      </c>
      <c r="I28" s="30" t="str">
        <f t="shared" si="0"/>
        <v>0240FinalReturn</v>
      </c>
      <c r="L28" s="28">
        <v>0</v>
      </c>
      <c r="M28" s="28" t="s">
        <v>69</v>
      </c>
      <c r="N28" s="28">
        <v>1</v>
      </c>
      <c r="O28" s="28" t="s">
        <v>80</v>
      </c>
      <c r="P28" s="28" t="s">
        <v>102</v>
      </c>
      <c r="Q28" s="28" t="s">
        <v>103</v>
      </c>
    </row>
    <row r="29" spans="1:17" x14ac:dyDescent="0.25">
      <c r="A29" s="28">
        <f t="shared" si="1"/>
        <v>25</v>
      </c>
      <c r="B29" s="28">
        <v>25</v>
      </c>
      <c r="C29" s="28"/>
      <c r="D29" s="30" t="s">
        <v>130</v>
      </c>
      <c r="E29" s="30" t="s">
        <v>356</v>
      </c>
      <c r="F29" s="28">
        <f t="shared" si="2"/>
        <v>25</v>
      </c>
      <c r="G29" s="34" t="s">
        <v>70</v>
      </c>
      <c r="H29" s="34" t="s">
        <v>70</v>
      </c>
      <c r="I29" s="30" t="str">
        <f t="shared" si="0"/>
        <v>0250AmendedReturn</v>
      </c>
      <c r="L29" s="28">
        <v>0</v>
      </c>
      <c r="M29" s="28" t="s">
        <v>69</v>
      </c>
      <c r="N29" s="28">
        <v>1</v>
      </c>
      <c r="O29" s="28" t="s">
        <v>80</v>
      </c>
      <c r="P29" s="28" t="s">
        <v>102</v>
      </c>
      <c r="Q29" s="28" t="s">
        <v>103</v>
      </c>
    </row>
    <row r="30" spans="1:17" x14ac:dyDescent="0.25">
      <c r="A30" s="28">
        <f t="shared" si="1"/>
        <v>26</v>
      </c>
      <c r="B30" s="28">
        <v>26</v>
      </c>
      <c r="C30" s="28"/>
      <c r="D30" s="30" t="s">
        <v>547</v>
      </c>
      <c r="E30" s="30" t="s">
        <v>358</v>
      </c>
      <c r="F30" s="28">
        <f t="shared" si="2"/>
        <v>26</v>
      </c>
      <c r="G30" s="34" t="s">
        <v>70</v>
      </c>
      <c r="H30" s="34" t="s">
        <v>70</v>
      </c>
      <c r="I30" s="30" t="str">
        <f t="shared" si="0"/>
        <v>0260ExtensionFiled</v>
      </c>
      <c r="L30" s="28">
        <v>0</v>
      </c>
      <c r="M30" s="28" t="s">
        <v>69</v>
      </c>
      <c r="N30" s="28">
        <v>1</v>
      </c>
      <c r="O30" s="28" t="s">
        <v>80</v>
      </c>
      <c r="P30" s="28" t="s">
        <v>102</v>
      </c>
      <c r="Q30" s="28" t="s">
        <v>103</v>
      </c>
    </row>
    <row r="31" spans="1:17" x14ac:dyDescent="0.25">
      <c r="A31" s="28">
        <f t="shared" si="1"/>
        <v>27</v>
      </c>
      <c r="B31" s="28">
        <v>27</v>
      </c>
      <c r="C31" s="28" t="s">
        <v>999</v>
      </c>
      <c r="D31" s="30" t="s">
        <v>466</v>
      </c>
      <c r="E31" s="30" t="s">
        <v>164</v>
      </c>
      <c r="F31" s="28">
        <f t="shared" si="2"/>
        <v>27</v>
      </c>
      <c r="G31" s="34" t="s">
        <v>70</v>
      </c>
      <c r="H31" s="34" t="s">
        <v>70</v>
      </c>
      <c r="I31" s="30" t="str">
        <f t="shared" si="0"/>
        <v>0270NetIncome</v>
      </c>
      <c r="L31" s="28">
        <v>0</v>
      </c>
      <c r="M31" s="28" t="s">
        <v>70</v>
      </c>
      <c r="N31" s="28">
        <v>16</v>
      </c>
      <c r="O31" s="28" t="s">
        <v>80</v>
      </c>
      <c r="P31" s="28" t="s">
        <v>135</v>
      </c>
      <c r="Q31" s="28" t="s">
        <v>136</v>
      </c>
    </row>
    <row r="32" spans="1:17" x14ac:dyDescent="0.25">
      <c r="A32" s="28">
        <f t="shared" si="1"/>
        <v>28</v>
      </c>
      <c r="B32" s="28">
        <v>28</v>
      </c>
      <c r="C32" s="28" t="s">
        <v>553</v>
      </c>
      <c r="D32" s="30" t="s">
        <v>1184</v>
      </c>
      <c r="E32" s="30" t="s">
        <v>1185</v>
      </c>
      <c r="F32" s="28">
        <f t="shared" si="2"/>
        <v>28</v>
      </c>
      <c r="G32" s="34" t="s">
        <v>70</v>
      </c>
      <c r="H32" s="34" t="s">
        <v>70</v>
      </c>
      <c r="I32" s="30" t="str">
        <f t="shared" si="0"/>
        <v>0280AddBack</v>
      </c>
      <c r="L32" s="28">
        <v>0</v>
      </c>
      <c r="M32" s="28" t="s">
        <v>70</v>
      </c>
      <c r="N32" s="28">
        <v>16</v>
      </c>
      <c r="O32" s="28" t="s">
        <v>80</v>
      </c>
      <c r="P32" s="28" t="s">
        <v>135</v>
      </c>
      <c r="Q32" s="28" t="s">
        <v>136</v>
      </c>
    </row>
    <row r="33" spans="1:17" x14ac:dyDescent="0.25">
      <c r="A33" s="28">
        <f t="shared" si="1"/>
        <v>29</v>
      </c>
      <c r="B33" s="28">
        <v>29</v>
      </c>
      <c r="C33" s="28" t="s">
        <v>1003</v>
      </c>
      <c r="D33" s="30" t="s">
        <v>1186</v>
      </c>
      <c r="E33" s="30" t="s">
        <v>394</v>
      </c>
      <c r="F33" s="28">
        <f t="shared" si="2"/>
        <v>29</v>
      </c>
      <c r="G33" s="34" t="s">
        <v>70</v>
      </c>
      <c r="H33" s="34" t="s">
        <v>70</v>
      </c>
      <c r="I33" s="30" t="str">
        <f t="shared" si="0"/>
        <v>0290OtherAddSub</v>
      </c>
      <c r="L33" s="28">
        <v>0</v>
      </c>
      <c r="M33" s="28" t="s">
        <v>70</v>
      </c>
      <c r="N33" s="28">
        <v>16</v>
      </c>
      <c r="O33" s="28" t="s">
        <v>80</v>
      </c>
      <c r="P33" s="28" t="s">
        <v>135</v>
      </c>
      <c r="Q33" s="28" t="s">
        <v>136</v>
      </c>
    </row>
    <row r="34" spans="1:17" x14ac:dyDescent="0.25">
      <c r="A34" s="28">
        <f t="shared" si="1"/>
        <v>30</v>
      </c>
      <c r="B34" s="28">
        <v>30</v>
      </c>
      <c r="C34" s="28" t="s">
        <v>1006</v>
      </c>
      <c r="D34" s="30" t="s">
        <v>197</v>
      </c>
      <c r="E34" s="30" t="s">
        <v>1187</v>
      </c>
      <c r="F34" s="28">
        <f t="shared" si="2"/>
        <v>30</v>
      </c>
      <c r="G34" s="34" t="s">
        <v>70</v>
      </c>
      <c r="H34" s="34" t="s">
        <v>70</v>
      </c>
      <c r="I34" s="30" t="str">
        <f t="shared" si="0"/>
        <v>0300SubjectNetIncome</v>
      </c>
      <c r="L34" s="28">
        <v>0</v>
      </c>
      <c r="M34" s="28" t="s">
        <v>70</v>
      </c>
      <c r="N34" s="28">
        <v>16</v>
      </c>
      <c r="O34" s="28" t="s">
        <v>80</v>
      </c>
      <c r="P34" s="28" t="s">
        <v>135</v>
      </c>
      <c r="Q34" s="28" t="s">
        <v>136</v>
      </c>
    </row>
    <row r="35" spans="1:17" x14ac:dyDescent="0.25">
      <c r="A35" s="28">
        <f t="shared" si="1"/>
        <v>31</v>
      </c>
      <c r="B35" s="28">
        <v>31</v>
      </c>
      <c r="C35" s="28" t="s">
        <v>1011</v>
      </c>
      <c r="D35" s="30" t="s">
        <v>1188</v>
      </c>
      <c r="E35" s="30" t="s">
        <v>1189</v>
      </c>
      <c r="F35" s="28">
        <f t="shared" si="2"/>
        <v>31</v>
      </c>
      <c r="G35" s="34" t="s">
        <v>70</v>
      </c>
      <c r="H35" s="34" t="s">
        <v>70</v>
      </c>
      <c r="I35" s="30" t="str">
        <f t="shared" si="0"/>
        <v>0310MetroGrossIncome</v>
      </c>
      <c r="L35" s="28">
        <v>0</v>
      </c>
      <c r="M35" s="28" t="s">
        <v>70</v>
      </c>
      <c r="N35" s="28">
        <v>16</v>
      </c>
      <c r="O35" s="28" t="s">
        <v>80</v>
      </c>
      <c r="P35" s="28" t="s">
        <v>139</v>
      </c>
      <c r="Q35" s="28" t="s">
        <v>140</v>
      </c>
    </row>
    <row r="36" spans="1:17" x14ac:dyDescent="0.25">
      <c r="A36" s="28">
        <f t="shared" si="1"/>
        <v>32</v>
      </c>
      <c r="B36" s="28">
        <v>32</v>
      </c>
      <c r="C36" s="28" t="s">
        <v>1014</v>
      </c>
      <c r="D36" s="30" t="s">
        <v>1190</v>
      </c>
      <c r="E36" s="30" t="s">
        <v>364</v>
      </c>
      <c r="F36" s="28">
        <f t="shared" si="2"/>
        <v>32</v>
      </c>
      <c r="G36" s="34" t="s">
        <v>70</v>
      </c>
      <c r="H36" s="34" t="s">
        <v>70</v>
      </c>
      <c r="I36" s="30" t="str">
        <f t="shared" si="0"/>
        <v>0320TotalGrossIncome</v>
      </c>
      <c r="L36" s="28">
        <v>0</v>
      </c>
      <c r="M36" s="28" t="s">
        <v>70</v>
      </c>
      <c r="N36" s="28">
        <v>16</v>
      </c>
      <c r="O36" s="28" t="s">
        <v>80</v>
      </c>
      <c r="P36" s="28" t="s">
        <v>139</v>
      </c>
      <c r="Q36" s="28" t="s">
        <v>140</v>
      </c>
    </row>
    <row r="37" spans="1:17" x14ac:dyDescent="0.25">
      <c r="A37" s="28">
        <f t="shared" si="1"/>
        <v>33</v>
      </c>
      <c r="B37" s="28">
        <v>33</v>
      </c>
      <c r="C37" s="28" t="s">
        <v>1191</v>
      </c>
      <c r="D37" s="30" t="s">
        <v>1192</v>
      </c>
      <c r="E37" s="30" t="s">
        <v>1193</v>
      </c>
      <c r="F37" s="28">
        <f t="shared" si="2"/>
        <v>33</v>
      </c>
      <c r="G37" s="34" t="s">
        <v>70</v>
      </c>
      <c r="H37" s="34" t="s">
        <v>70</v>
      </c>
      <c r="I37" s="30" t="str">
        <f t="shared" si="0"/>
        <v>0330Apportionment</v>
      </c>
      <c r="L37" s="28">
        <v>0</v>
      </c>
      <c r="M37" s="28" t="s">
        <v>70</v>
      </c>
      <c r="N37" s="28">
        <v>8</v>
      </c>
      <c r="O37" s="28" t="s">
        <v>80</v>
      </c>
      <c r="P37" s="28" t="s">
        <v>143</v>
      </c>
      <c r="Q37" s="28" t="s">
        <v>1194</v>
      </c>
    </row>
    <row r="38" spans="1:17" x14ac:dyDescent="0.25">
      <c r="A38" s="28">
        <f t="shared" si="1"/>
        <v>34</v>
      </c>
      <c r="B38" s="28">
        <v>34</v>
      </c>
      <c r="C38" s="28" t="s">
        <v>1017</v>
      </c>
      <c r="D38" s="30" t="s">
        <v>1195</v>
      </c>
      <c r="E38" s="30" t="s">
        <v>1196</v>
      </c>
      <c r="F38" s="28">
        <f t="shared" si="2"/>
        <v>34</v>
      </c>
      <c r="G38" s="34" t="s">
        <v>70</v>
      </c>
      <c r="H38" s="34" t="s">
        <v>70</v>
      </c>
      <c r="I38" s="30" t="str">
        <f t="shared" si="0"/>
        <v>0340ApportionedNetIncome</v>
      </c>
      <c r="L38" s="28">
        <v>0</v>
      </c>
      <c r="M38" s="28" t="s">
        <v>70</v>
      </c>
      <c r="N38" s="28">
        <v>16</v>
      </c>
      <c r="O38" s="28" t="s">
        <v>80</v>
      </c>
      <c r="P38" s="28" t="s">
        <v>135</v>
      </c>
      <c r="Q38" s="28" t="s">
        <v>136</v>
      </c>
    </row>
    <row r="39" spans="1:17" x14ac:dyDescent="0.25">
      <c r="A39" s="28">
        <f t="shared" si="1"/>
        <v>35</v>
      </c>
      <c r="B39" s="28">
        <v>35</v>
      </c>
      <c r="C39" s="28" t="s">
        <v>1019</v>
      </c>
      <c r="D39" s="30" t="s">
        <v>201</v>
      </c>
      <c r="E39" s="30" t="s">
        <v>1197</v>
      </c>
      <c r="F39" s="28">
        <f t="shared" si="2"/>
        <v>35</v>
      </c>
      <c r="G39" s="34" t="s">
        <v>70</v>
      </c>
      <c r="H39" s="34" t="s">
        <v>70</v>
      </c>
      <c r="I39" s="30" t="str">
        <f t="shared" si="0"/>
        <v>0350NOL</v>
      </c>
      <c r="L39" s="28">
        <v>0</v>
      </c>
      <c r="M39" s="28" t="s">
        <v>70</v>
      </c>
      <c r="N39" s="28">
        <v>16</v>
      </c>
      <c r="O39" s="28" t="s">
        <v>80</v>
      </c>
      <c r="P39" s="28" t="s">
        <v>135</v>
      </c>
      <c r="Q39" s="28" t="s">
        <v>1198</v>
      </c>
    </row>
    <row r="40" spans="1:17" x14ac:dyDescent="0.25">
      <c r="A40" s="28">
        <f t="shared" si="1"/>
        <v>36</v>
      </c>
      <c r="B40" s="28">
        <v>36</v>
      </c>
      <c r="C40" s="28" t="s">
        <v>385</v>
      </c>
      <c r="D40" s="30" t="s">
        <v>203</v>
      </c>
      <c r="E40" s="30" t="s">
        <v>550</v>
      </c>
      <c r="F40" s="28">
        <f t="shared" si="2"/>
        <v>36</v>
      </c>
      <c r="G40" s="34" t="s">
        <v>70</v>
      </c>
      <c r="H40" s="34" t="s">
        <v>70</v>
      </c>
      <c r="I40" s="30" t="str">
        <f t="shared" si="0"/>
        <v>0360TaxableIncome</v>
      </c>
      <c r="L40" s="28">
        <v>0</v>
      </c>
      <c r="M40" s="28" t="s">
        <v>70</v>
      </c>
      <c r="N40" s="28">
        <v>16</v>
      </c>
      <c r="O40" s="28" t="s">
        <v>80</v>
      </c>
      <c r="P40" s="28" t="s">
        <v>135</v>
      </c>
      <c r="Q40" s="28" t="s">
        <v>136</v>
      </c>
    </row>
    <row r="41" spans="1:17" x14ac:dyDescent="0.25">
      <c r="A41" s="28">
        <f t="shared" si="1"/>
        <v>37</v>
      </c>
      <c r="B41" s="28">
        <v>37</v>
      </c>
      <c r="C41" s="28" t="s">
        <v>1022</v>
      </c>
      <c r="D41" s="30" t="s">
        <v>1199</v>
      </c>
      <c r="E41" s="30" t="s">
        <v>1021</v>
      </c>
      <c r="F41" s="28">
        <f t="shared" si="2"/>
        <v>37</v>
      </c>
      <c r="G41" s="34" t="s">
        <v>70</v>
      </c>
      <c r="H41" s="34" t="s">
        <v>70</v>
      </c>
      <c r="I41" s="30" t="str">
        <f t="shared" si="0"/>
        <v>0370Tax</v>
      </c>
      <c r="L41" s="28">
        <v>0</v>
      </c>
      <c r="M41" s="28" t="s">
        <v>70</v>
      </c>
      <c r="N41" s="28">
        <v>16</v>
      </c>
      <c r="O41" s="28" t="s">
        <v>80</v>
      </c>
      <c r="P41" s="28" t="s">
        <v>139</v>
      </c>
      <c r="Q41" s="28" t="s">
        <v>140</v>
      </c>
    </row>
    <row r="42" spans="1:17" x14ac:dyDescent="0.25">
      <c r="A42" s="28">
        <f t="shared" si="1"/>
        <v>38</v>
      </c>
      <c r="B42" s="28">
        <v>38</v>
      </c>
      <c r="C42" s="28" t="s">
        <v>1025</v>
      </c>
      <c r="D42" s="30" t="s">
        <v>1200</v>
      </c>
      <c r="E42" s="30" t="s">
        <v>234</v>
      </c>
      <c r="F42" s="28">
        <f t="shared" si="2"/>
        <v>38</v>
      </c>
      <c r="G42" s="34" t="s">
        <v>70</v>
      </c>
      <c r="H42" s="34" t="s">
        <v>70</v>
      </c>
      <c r="I42" s="30" t="str">
        <f t="shared" si="0"/>
        <v>0380Prepayments</v>
      </c>
      <c r="L42" s="28">
        <v>0</v>
      </c>
      <c r="M42" s="28" t="s">
        <v>70</v>
      </c>
      <c r="N42" s="28">
        <v>16</v>
      </c>
      <c r="O42" s="28" t="s">
        <v>80</v>
      </c>
      <c r="P42" s="28" t="s">
        <v>135</v>
      </c>
      <c r="Q42" s="28" t="s">
        <v>1201</v>
      </c>
    </row>
    <row r="43" spans="1:17" x14ac:dyDescent="0.25">
      <c r="A43" s="28">
        <f t="shared" si="1"/>
        <v>39</v>
      </c>
      <c r="B43" s="28">
        <v>39</v>
      </c>
      <c r="C43" s="28" t="s">
        <v>1029</v>
      </c>
      <c r="D43" s="30" t="s">
        <v>593</v>
      </c>
      <c r="E43" s="30" t="s">
        <v>594</v>
      </c>
      <c r="F43" s="28">
        <f t="shared" si="2"/>
        <v>39</v>
      </c>
      <c r="G43" s="34" t="s">
        <v>70</v>
      </c>
      <c r="H43" s="34" t="s">
        <v>70</v>
      </c>
      <c r="I43" s="30" t="str">
        <f t="shared" si="0"/>
        <v>0390Penalties</v>
      </c>
      <c r="L43" s="28">
        <v>0</v>
      </c>
      <c r="M43" s="28" t="s">
        <v>70</v>
      </c>
      <c r="N43" s="28">
        <v>16</v>
      </c>
      <c r="O43" s="28" t="s">
        <v>80</v>
      </c>
      <c r="P43" s="28" t="s">
        <v>139</v>
      </c>
      <c r="Q43" s="28" t="s">
        <v>140</v>
      </c>
    </row>
    <row r="44" spans="1:17" x14ac:dyDescent="0.25">
      <c r="A44" s="28">
        <f t="shared" si="1"/>
        <v>40</v>
      </c>
      <c r="B44" s="28">
        <v>40</v>
      </c>
      <c r="C44" s="28" t="s">
        <v>1031</v>
      </c>
      <c r="D44" s="30" t="s">
        <v>233</v>
      </c>
      <c r="E44" s="30" t="s">
        <v>233</v>
      </c>
      <c r="F44" s="28">
        <f t="shared" si="2"/>
        <v>40</v>
      </c>
      <c r="G44" s="34" t="s">
        <v>70</v>
      </c>
      <c r="H44" s="34" t="s">
        <v>70</v>
      </c>
      <c r="I44" s="30" t="str">
        <f t="shared" si="0"/>
        <v>0400Interest</v>
      </c>
      <c r="L44" s="28">
        <v>0</v>
      </c>
      <c r="M44" s="28" t="s">
        <v>70</v>
      </c>
      <c r="N44" s="28">
        <v>16</v>
      </c>
      <c r="O44" s="28" t="s">
        <v>80</v>
      </c>
      <c r="P44" s="28" t="s">
        <v>139</v>
      </c>
      <c r="Q44" s="28" t="s">
        <v>140</v>
      </c>
    </row>
    <row r="45" spans="1:17" x14ac:dyDescent="0.25">
      <c r="A45" s="28">
        <f t="shared" si="1"/>
        <v>41</v>
      </c>
      <c r="B45" s="28">
        <v>41</v>
      </c>
      <c r="C45" s="28" t="s">
        <v>1033</v>
      </c>
      <c r="D45" s="30" t="s">
        <v>597</v>
      </c>
      <c r="E45" s="30" t="s">
        <v>597</v>
      </c>
      <c r="F45" s="28">
        <f t="shared" si="2"/>
        <v>41</v>
      </c>
      <c r="G45" s="34" t="s">
        <v>70</v>
      </c>
      <c r="H45" s="34" t="s">
        <v>70</v>
      </c>
      <c r="I45" s="30" t="str">
        <f t="shared" si="0"/>
        <v>0410Balance</v>
      </c>
      <c r="L45" s="28">
        <v>0</v>
      </c>
      <c r="M45" s="28" t="s">
        <v>70</v>
      </c>
      <c r="N45" s="28">
        <v>16</v>
      </c>
      <c r="O45" s="28" t="s">
        <v>80</v>
      </c>
      <c r="P45" s="28" t="s">
        <v>135</v>
      </c>
      <c r="Q45" s="28" t="s">
        <v>136</v>
      </c>
    </row>
    <row r="46" spans="1:17" x14ac:dyDescent="0.25">
      <c r="A46" s="28">
        <f t="shared" si="1"/>
        <v>42</v>
      </c>
      <c r="B46" s="28">
        <v>42</v>
      </c>
      <c r="C46" s="28" t="s">
        <v>1035</v>
      </c>
      <c r="D46" s="30" t="s">
        <v>238</v>
      </c>
      <c r="E46" s="30" t="s">
        <v>238</v>
      </c>
      <c r="F46" s="28">
        <f t="shared" si="2"/>
        <v>42</v>
      </c>
      <c r="G46" s="34" t="s">
        <v>70</v>
      </c>
      <c r="H46" s="34" t="s">
        <v>70</v>
      </c>
      <c r="I46" s="30" t="str">
        <f t="shared" si="0"/>
        <v>0420Overpayment</v>
      </c>
      <c r="L46" s="28">
        <v>0</v>
      </c>
      <c r="M46" s="28" t="s">
        <v>70</v>
      </c>
      <c r="N46" s="28">
        <v>16</v>
      </c>
      <c r="O46" s="28" t="s">
        <v>80</v>
      </c>
      <c r="P46" s="28" t="s">
        <v>139</v>
      </c>
      <c r="Q46" s="28" t="s">
        <v>140</v>
      </c>
    </row>
    <row r="47" spans="1:17" x14ac:dyDescent="0.25">
      <c r="A47" s="28">
        <f t="shared" si="1"/>
        <v>43</v>
      </c>
      <c r="B47" s="28">
        <v>43</v>
      </c>
      <c r="C47" s="28" t="s">
        <v>1202</v>
      </c>
      <c r="D47" s="30" t="s">
        <v>242</v>
      </c>
      <c r="E47" s="30" t="s">
        <v>242</v>
      </c>
      <c r="F47" s="28">
        <f t="shared" si="2"/>
        <v>43</v>
      </c>
      <c r="G47" s="34" t="s">
        <v>70</v>
      </c>
      <c r="H47" s="34" t="s">
        <v>70</v>
      </c>
      <c r="I47" s="30" t="str">
        <f t="shared" si="0"/>
        <v>0430Refund</v>
      </c>
      <c r="L47" s="28">
        <v>0</v>
      </c>
      <c r="M47" s="28" t="s">
        <v>70</v>
      </c>
      <c r="N47" s="28">
        <v>16</v>
      </c>
      <c r="O47" s="28" t="s">
        <v>80</v>
      </c>
      <c r="P47" s="28" t="s">
        <v>139</v>
      </c>
      <c r="Q47" s="28" t="s">
        <v>140</v>
      </c>
    </row>
    <row r="48" spans="1:17" x14ac:dyDescent="0.25">
      <c r="A48" s="28">
        <f t="shared" si="1"/>
        <v>44</v>
      </c>
      <c r="B48" s="28">
        <v>44</v>
      </c>
      <c r="C48" s="28" t="s">
        <v>1203</v>
      </c>
      <c r="D48" s="30" t="s">
        <v>1204</v>
      </c>
      <c r="E48" s="30" t="s">
        <v>602</v>
      </c>
      <c r="F48" s="28">
        <f t="shared" si="2"/>
        <v>44</v>
      </c>
      <c r="G48" s="34" t="s">
        <v>70</v>
      </c>
      <c r="H48" s="34" t="s">
        <v>70</v>
      </c>
      <c r="I48" s="30" t="str">
        <f t="shared" si="0"/>
        <v>0440Credit</v>
      </c>
      <c r="L48" s="28">
        <v>0</v>
      </c>
      <c r="M48" s="28" t="s">
        <v>70</v>
      </c>
      <c r="N48" s="28">
        <v>16</v>
      </c>
      <c r="O48" s="28" t="s">
        <v>80</v>
      </c>
      <c r="P48" s="28" t="s">
        <v>139</v>
      </c>
      <c r="Q48" s="28" t="s">
        <v>140</v>
      </c>
    </row>
    <row r="49" spans="1:17" x14ac:dyDescent="0.25">
      <c r="A49" s="28">
        <f t="shared" si="1"/>
        <v>45</v>
      </c>
      <c r="B49" s="28">
        <v>45</v>
      </c>
      <c r="C49" s="28" t="s">
        <v>1038</v>
      </c>
      <c r="D49" s="30" t="s">
        <v>243</v>
      </c>
      <c r="E49" s="30" t="s">
        <v>244</v>
      </c>
      <c r="F49" s="28">
        <f t="shared" si="2"/>
        <v>45</v>
      </c>
      <c r="G49" s="34" t="s">
        <v>70</v>
      </c>
      <c r="H49" s="34" t="s">
        <v>70</v>
      </c>
      <c r="I49" s="30" t="str">
        <f t="shared" si="0"/>
        <v>0450AmountDue</v>
      </c>
      <c r="L49" s="28">
        <v>0</v>
      </c>
      <c r="M49" s="28" t="s">
        <v>70</v>
      </c>
      <c r="N49" s="28">
        <v>16</v>
      </c>
      <c r="O49" s="28" t="s">
        <v>80</v>
      </c>
      <c r="P49" s="28" t="s">
        <v>139</v>
      </c>
      <c r="Q49" s="28" t="s">
        <v>140</v>
      </c>
    </row>
    <row r="50" spans="1:17" x14ac:dyDescent="0.25">
      <c r="A50" s="28">
        <f t="shared" si="1"/>
        <v>46</v>
      </c>
      <c r="B50" s="28">
        <v>46</v>
      </c>
      <c r="C50" s="28"/>
      <c r="D50" s="19" t="s">
        <v>1205</v>
      </c>
      <c r="E50" s="30" t="s">
        <v>736</v>
      </c>
      <c r="F50" s="28">
        <f t="shared" si="2"/>
        <v>46</v>
      </c>
      <c r="G50" s="34" t="s">
        <v>70</v>
      </c>
      <c r="H50" s="34" t="s">
        <v>70</v>
      </c>
      <c r="I50" s="30" t="str">
        <f t="shared" si="0"/>
        <v>0460TaxfilerEmail</v>
      </c>
      <c r="L50" s="28"/>
      <c r="M50" s="28" t="s">
        <v>70</v>
      </c>
      <c r="N50" s="28">
        <v>100</v>
      </c>
      <c r="O50" s="28" t="s">
        <v>72</v>
      </c>
      <c r="P50" s="28" t="s">
        <v>247</v>
      </c>
      <c r="Q50" s="28"/>
    </row>
    <row r="51" spans="1:17" x14ac:dyDescent="0.25">
      <c r="A51" s="28">
        <f t="shared" si="1"/>
        <v>47</v>
      </c>
      <c r="B51" s="28">
        <v>47</v>
      </c>
      <c r="C51" s="28"/>
      <c r="D51" s="19" t="s">
        <v>1206</v>
      </c>
      <c r="E51" s="30" t="s">
        <v>738</v>
      </c>
      <c r="F51" s="28">
        <f t="shared" si="2"/>
        <v>47</v>
      </c>
      <c r="G51" s="34" t="s">
        <v>70</v>
      </c>
      <c r="H51" s="34" t="s">
        <v>70</v>
      </c>
      <c r="I51" s="30" t="str">
        <f t="shared" si="0"/>
        <v>0470TaxfilerPhone</v>
      </c>
      <c r="L51" s="28"/>
      <c r="M51" s="28" t="s">
        <v>70</v>
      </c>
      <c r="N51" s="28">
        <v>14</v>
      </c>
      <c r="O51" s="28" t="s">
        <v>72</v>
      </c>
      <c r="P51" s="28" t="s">
        <v>250</v>
      </c>
    </row>
    <row r="52" spans="1:17" x14ac:dyDescent="0.25">
      <c r="A52" s="28">
        <f t="shared" si="1"/>
        <v>48</v>
      </c>
      <c r="B52" s="28">
        <v>48</v>
      </c>
      <c r="C52" s="28"/>
      <c r="D52" s="19" t="s">
        <v>739</v>
      </c>
      <c r="E52" s="30" t="s">
        <v>740</v>
      </c>
      <c r="F52" s="28">
        <f t="shared" si="2"/>
        <v>48</v>
      </c>
      <c r="G52" s="34" t="s">
        <v>70</v>
      </c>
      <c r="H52" s="34" t="s">
        <v>70</v>
      </c>
      <c r="I52" s="30" t="str">
        <f t="shared" si="0"/>
        <v>0480PreparerName</v>
      </c>
      <c r="L52" s="28"/>
      <c r="M52" s="28" t="s">
        <v>70</v>
      </c>
      <c r="N52" s="28">
        <v>100</v>
      </c>
      <c r="O52" s="28" t="s">
        <v>72</v>
      </c>
      <c r="P52" s="28"/>
      <c r="Q52" s="28"/>
    </row>
    <row r="53" spans="1:17" x14ac:dyDescent="0.25">
      <c r="A53" s="28">
        <f t="shared" si="1"/>
        <v>49</v>
      </c>
      <c r="B53" s="28">
        <v>49</v>
      </c>
      <c r="C53" s="28"/>
      <c r="D53" s="19" t="s">
        <v>253</v>
      </c>
      <c r="E53" s="30" t="s">
        <v>254</v>
      </c>
      <c r="F53" s="28">
        <f t="shared" si="2"/>
        <v>49</v>
      </c>
      <c r="G53" s="34" t="s">
        <v>70</v>
      </c>
      <c r="H53" s="34" t="s">
        <v>70</v>
      </c>
      <c r="I53" s="30" t="str">
        <f t="shared" si="0"/>
        <v>0490PreparerPhone</v>
      </c>
      <c r="L53" s="28"/>
      <c r="M53" s="28" t="s">
        <v>70</v>
      </c>
      <c r="N53" s="28">
        <v>14</v>
      </c>
      <c r="O53" s="28" t="s">
        <v>72</v>
      </c>
      <c r="P53" s="28" t="s">
        <v>250</v>
      </c>
    </row>
    <row r="54" spans="1:17" x14ac:dyDescent="0.25">
      <c r="A54" s="28">
        <f t="shared" si="1"/>
        <v>50</v>
      </c>
      <c r="B54" s="28">
        <v>50</v>
      </c>
      <c r="C54" s="28"/>
      <c r="D54" s="30" t="s">
        <v>255</v>
      </c>
      <c r="E54" s="30" t="s">
        <v>256</v>
      </c>
      <c r="F54" s="28">
        <f t="shared" si="2"/>
        <v>50</v>
      </c>
      <c r="G54" s="34" t="s">
        <v>69</v>
      </c>
      <c r="H54" s="34" t="s">
        <v>70</v>
      </c>
      <c r="I54" s="30" t="str">
        <f t="shared" si="0"/>
        <v>0500PrintDate</v>
      </c>
      <c r="J54" s="28"/>
      <c r="K54" s="28"/>
      <c r="L54" s="32"/>
      <c r="M54" s="28" t="s">
        <v>70</v>
      </c>
      <c r="N54" s="28">
        <v>10</v>
      </c>
      <c r="O54" s="32" t="s">
        <v>72</v>
      </c>
      <c r="P54" s="32" t="s">
        <v>86</v>
      </c>
      <c r="Q54" s="28" t="s">
        <v>257</v>
      </c>
    </row>
    <row r="55" spans="1:17" x14ac:dyDescent="0.25">
      <c r="A55" s="28">
        <f t="shared" si="1"/>
        <v>51</v>
      </c>
      <c r="B55" s="28">
        <v>51</v>
      </c>
      <c r="C55" s="28"/>
      <c r="D55" s="28" t="s">
        <v>26</v>
      </c>
      <c r="E55" s="28" t="s">
        <v>26</v>
      </c>
      <c r="F55" s="28">
        <f t="shared" si="2"/>
        <v>51</v>
      </c>
      <c r="G55" s="34" t="s">
        <v>69</v>
      </c>
      <c r="H55" s="34" t="s">
        <v>70</v>
      </c>
      <c r="I55" s="30" t="str">
        <f t="shared" si="0"/>
        <v>0510Trailer</v>
      </c>
      <c r="J55" s="28"/>
      <c r="K55" s="28"/>
      <c r="L55" s="28" t="s">
        <v>258</v>
      </c>
      <c r="M55" s="28" t="s">
        <v>69</v>
      </c>
      <c r="N55" s="28">
        <v>5</v>
      </c>
      <c r="O55" s="28" t="s">
        <v>72</v>
      </c>
      <c r="P55" s="28" t="s">
        <v>258</v>
      </c>
      <c r="Q55" s="28" t="s">
        <v>259</v>
      </c>
    </row>
    <row r="56" spans="1:17" x14ac:dyDescent="0.25">
      <c r="G56" s="34"/>
      <c r="H56" s="34"/>
    </row>
    <row r="57" spans="1:17" x14ac:dyDescent="0.25">
      <c r="G57" s="53"/>
      <c r="H57" s="53"/>
    </row>
    <row r="58" spans="1:17" x14ac:dyDescent="0.25">
      <c r="G58" s="53"/>
      <c r="H58" s="53"/>
    </row>
    <row r="59" spans="1:17" x14ac:dyDescent="0.25">
      <c r="G59" s="53"/>
      <c r="H59" s="53"/>
    </row>
    <row r="60" spans="1:17" x14ac:dyDescent="0.25">
      <c r="G60" s="53"/>
      <c r="H60" s="53"/>
    </row>
    <row r="61" spans="1:17" x14ac:dyDescent="0.25">
      <c r="G61" s="53"/>
      <c r="H61" s="53"/>
    </row>
    <row r="62" spans="1:17" x14ac:dyDescent="0.25">
      <c r="G62" s="53"/>
      <c r="H62" s="53"/>
    </row>
    <row r="63" spans="1:17" x14ac:dyDescent="0.25">
      <c r="G63" s="53"/>
      <c r="H63" s="53"/>
    </row>
    <row r="64" spans="1:17" x14ac:dyDescent="0.25">
      <c r="G64" s="53"/>
      <c r="H64" s="53"/>
    </row>
    <row r="65" spans="7:8" x14ac:dyDescent="0.25">
      <c r="G65" s="53"/>
      <c r="H65" s="53"/>
    </row>
    <row r="66" spans="7:8" x14ac:dyDescent="0.25">
      <c r="G66" s="53"/>
      <c r="H66" s="53"/>
    </row>
    <row r="67" spans="7:8" x14ac:dyDescent="0.25">
      <c r="G67" s="53"/>
      <c r="H67" s="53"/>
    </row>
    <row r="68" spans="7:8" x14ac:dyDescent="0.25">
      <c r="G68" s="53"/>
      <c r="H68" s="53"/>
    </row>
    <row r="69" spans="7:8" x14ac:dyDescent="0.25">
      <c r="G69" s="53"/>
      <c r="H69" s="53"/>
    </row>
    <row r="70" spans="7:8" x14ac:dyDescent="0.25">
      <c r="G70" s="53"/>
      <c r="H70" s="53"/>
    </row>
    <row r="71" spans="7:8" x14ac:dyDescent="0.25">
      <c r="G71" s="53"/>
      <c r="H71" s="53"/>
    </row>
    <row r="72" spans="7:8" x14ac:dyDescent="0.25">
      <c r="G72" s="53"/>
      <c r="H72" s="53"/>
    </row>
    <row r="73" spans="7:8" x14ac:dyDescent="0.25">
      <c r="G73" s="53"/>
      <c r="H73" s="53"/>
    </row>
    <row r="74" spans="7:8" x14ac:dyDescent="0.25">
      <c r="G74" s="53"/>
      <c r="H74" s="53"/>
    </row>
    <row r="75" spans="7:8" x14ac:dyDescent="0.25">
      <c r="G75" s="53"/>
      <c r="H75" s="53"/>
    </row>
    <row r="76" spans="7:8" x14ac:dyDescent="0.25">
      <c r="G76" s="53"/>
      <c r="H76" s="53"/>
    </row>
    <row r="77" spans="7:8" x14ac:dyDescent="0.25">
      <c r="G77" s="53"/>
      <c r="H77" s="53"/>
    </row>
    <row r="78" spans="7:8" x14ac:dyDescent="0.25">
      <c r="G78" s="53"/>
      <c r="H78" s="53"/>
    </row>
    <row r="79" spans="7:8" x14ac:dyDescent="0.25">
      <c r="G79" s="53"/>
      <c r="H79" s="53"/>
    </row>
    <row r="80" spans="7:8" x14ac:dyDescent="0.25">
      <c r="G80" s="53"/>
      <c r="H80" s="53"/>
    </row>
    <row r="81" spans="7:8" x14ac:dyDescent="0.25">
      <c r="G81" s="53"/>
      <c r="H81" s="53"/>
    </row>
    <row r="82" spans="7:8" x14ac:dyDescent="0.25">
      <c r="G82" s="53"/>
      <c r="H82" s="53"/>
    </row>
    <row r="83" spans="7:8" x14ac:dyDescent="0.25">
      <c r="G83" s="53"/>
      <c r="H83" s="53"/>
    </row>
    <row r="84" spans="7:8" x14ac:dyDescent="0.25">
      <c r="G84" s="53"/>
      <c r="H84" s="53"/>
    </row>
    <row r="85" spans="7:8" x14ac:dyDescent="0.25">
      <c r="G85" s="53"/>
      <c r="H85" s="53"/>
    </row>
    <row r="86" spans="7:8" x14ac:dyDescent="0.25">
      <c r="G86" s="53"/>
      <c r="H86" s="53"/>
    </row>
    <row r="87" spans="7:8" x14ac:dyDescent="0.25">
      <c r="G87" s="53"/>
      <c r="H87" s="53"/>
    </row>
    <row r="88" spans="7:8" x14ac:dyDescent="0.25">
      <c r="G88" s="53"/>
      <c r="H88" s="53"/>
    </row>
    <row r="89" spans="7:8" x14ac:dyDescent="0.25">
      <c r="G89" s="53"/>
      <c r="H89" s="53"/>
    </row>
    <row r="90" spans="7:8" x14ac:dyDescent="0.25">
      <c r="G90" s="53"/>
      <c r="H90" s="53"/>
    </row>
    <row r="91" spans="7:8" x14ac:dyDescent="0.25">
      <c r="G91" s="53"/>
      <c r="H91" s="53"/>
    </row>
    <row r="92" spans="7:8" x14ac:dyDescent="0.25">
      <c r="G92" s="53"/>
      <c r="H92" s="53"/>
    </row>
    <row r="93" spans="7:8" x14ac:dyDescent="0.25">
      <c r="G93" s="53"/>
      <c r="H93" s="53"/>
    </row>
    <row r="94" spans="7:8" x14ac:dyDescent="0.25">
      <c r="G94" s="53"/>
      <c r="H94" s="53"/>
    </row>
    <row r="95" spans="7:8" x14ac:dyDescent="0.25">
      <c r="G95" s="53"/>
      <c r="H95" s="53"/>
    </row>
    <row r="96" spans="7:8" x14ac:dyDescent="0.25">
      <c r="G96" s="53"/>
      <c r="H96" s="53"/>
    </row>
    <row r="97" spans="7:8" x14ac:dyDescent="0.25">
      <c r="G97" s="53"/>
      <c r="H97" s="53"/>
    </row>
    <row r="98" spans="7:8" x14ac:dyDescent="0.25">
      <c r="G98" s="53"/>
      <c r="H98" s="53"/>
    </row>
    <row r="99" spans="7:8" x14ac:dyDescent="0.25">
      <c r="G99" s="53"/>
      <c r="H99" s="53"/>
    </row>
    <row r="100" spans="7:8" x14ac:dyDescent="0.25">
      <c r="G100" s="53"/>
      <c r="H100" s="53"/>
    </row>
    <row r="101" spans="7:8" x14ac:dyDescent="0.25">
      <c r="G101" s="53"/>
      <c r="H101" s="53"/>
    </row>
    <row r="102" spans="7:8" x14ac:dyDescent="0.25">
      <c r="G102" s="53"/>
      <c r="H102" s="53"/>
    </row>
    <row r="103" spans="7:8" x14ac:dyDescent="0.25">
      <c r="G103" s="53"/>
      <c r="H103" s="53"/>
    </row>
    <row r="104" spans="7:8" x14ac:dyDescent="0.25">
      <c r="G104" s="53"/>
      <c r="H104" s="53"/>
    </row>
    <row r="105" spans="7:8" x14ac:dyDescent="0.25">
      <c r="G105" s="53"/>
      <c r="H105" s="53"/>
    </row>
    <row r="106" spans="7:8" x14ac:dyDescent="0.25">
      <c r="G106" s="53"/>
      <c r="H106" s="53"/>
    </row>
    <row r="107" spans="7:8" x14ac:dyDescent="0.25">
      <c r="G107" s="53"/>
      <c r="H107" s="53"/>
    </row>
    <row r="108" spans="7:8" x14ac:dyDescent="0.25">
      <c r="G108" s="53"/>
      <c r="H108" s="53"/>
    </row>
    <row r="109" spans="7:8" x14ac:dyDescent="0.25">
      <c r="G109" s="53"/>
      <c r="H109" s="53"/>
    </row>
    <row r="110" spans="7:8" x14ac:dyDescent="0.25">
      <c r="G110" s="53"/>
      <c r="H110" s="53"/>
    </row>
    <row r="111" spans="7:8" x14ac:dyDescent="0.25">
      <c r="G111" s="53"/>
      <c r="H111" s="53"/>
    </row>
    <row r="112" spans="7:8" x14ac:dyDescent="0.25">
      <c r="G112" s="53"/>
      <c r="H112" s="53"/>
    </row>
    <row r="113" spans="7:8" x14ac:dyDescent="0.25">
      <c r="G113" s="53"/>
      <c r="H113" s="53"/>
    </row>
    <row r="114" spans="7:8" x14ac:dyDescent="0.25">
      <c r="G114" s="53"/>
      <c r="H114" s="53"/>
    </row>
    <row r="115" spans="7:8" x14ac:dyDescent="0.25">
      <c r="G115" s="53"/>
      <c r="H115" s="53"/>
    </row>
    <row r="116" spans="7:8" x14ac:dyDescent="0.25">
      <c r="G116" s="53"/>
      <c r="H116" s="53"/>
    </row>
    <row r="117" spans="7:8" x14ac:dyDescent="0.25">
      <c r="G117" s="53"/>
      <c r="H117" s="53"/>
    </row>
    <row r="118" spans="7:8" x14ac:dyDescent="0.25">
      <c r="G118" s="53"/>
      <c r="H118" s="53"/>
    </row>
    <row r="119" spans="7:8" x14ac:dyDescent="0.25">
      <c r="G119" s="53"/>
      <c r="H119" s="53"/>
    </row>
    <row r="120" spans="7:8" x14ac:dyDescent="0.25">
      <c r="G120" s="53"/>
      <c r="H120" s="53"/>
    </row>
    <row r="121" spans="7:8" x14ac:dyDescent="0.25">
      <c r="G121" s="53"/>
      <c r="H121" s="53"/>
    </row>
    <row r="122" spans="7:8" x14ac:dyDescent="0.25">
      <c r="G122" s="53"/>
      <c r="H122" s="53"/>
    </row>
    <row r="123" spans="7:8" x14ac:dyDescent="0.25">
      <c r="G123" s="34"/>
      <c r="H123" s="34"/>
    </row>
    <row r="124" spans="7:8" x14ac:dyDescent="0.25">
      <c r="G124" s="34"/>
      <c r="H124" s="34"/>
    </row>
    <row r="125" spans="7:8" x14ac:dyDescent="0.25">
      <c r="G125" s="34"/>
      <c r="H125" s="34"/>
    </row>
    <row r="126" spans="7:8" x14ac:dyDescent="0.25">
      <c r="G126" s="53"/>
      <c r="H126" s="53"/>
    </row>
    <row r="128" spans="7:8" x14ac:dyDescent="0.25">
      <c r="G128" s="61"/>
      <c r="H128" s="61"/>
    </row>
    <row r="133" spans="7:8" x14ac:dyDescent="0.25">
      <c r="G133" s="61"/>
      <c r="H133" s="61"/>
    </row>
    <row r="138" spans="7:8" x14ac:dyDescent="0.25">
      <c r="G138" s="61"/>
      <c r="H138" s="61"/>
    </row>
    <row r="143" spans="7:8" x14ac:dyDescent="0.25">
      <c r="G143" s="61"/>
      <c r="H143" s="61"/>
    </row>
    <row r="148" spans="7:8" x14ac:dyDescent="0.25">
      <c r="G148" s="60"/>
      <c r="H148" s="60"/>
    </row>
    <row r="150" spans="7:8" x14ac:dyDescent="0.25">
      <c r="G150" s="34"/>
      <c r="H150" s="34"/>
    </row>
    <row r="156" spans="7:8" x14ac:dyDescent="0.25">
      <c r="G156" s="60"/>
      <c r="H156" s="60"/>
    </row>
    <row r="158" spans="7:8" x14ac:dyDescent="0.25">
      <c r="G158" s="61"/>
      <c r="H158" s="61"/>
    </row>
    <row r="163" spans="7:8" x14ac:dyDescent="0.25">
      <c r="G163" s="61"/>
      <c r="H163" s="61"/>
    </row>
    <row r="168" spans="7:8" x14ac:dyDescent="0.25">
      <c r="G168" s="61"/>
      <c r="H168" s="61"/>
    </row>
    <row r="173" spans="7:8" x14ac:dyDescent="0.25">
      <c r="G173" s="61"/>
      <c r="H173" s="61"/>
    </row>
    <row r="178" spans="7:8" x14ac:dyDescent="0.25">
      <c r="G178" s="61"/>
      <c r="H178" s="61"/>
    </row>
    <row r="183" spans="7:8" x14ac:dyDescent="0.25">
      <c r="G183" s="60"/>
      <c r="H183" s="60"/>
    </row>
    <row r="200" spans="7:8" x14ac:dyDescent="0.25">
      <c r="G200" s="60"/>
      <c r="H200" s="60"/>
    </row>
    <row r="217" spans="7:8" x14ac:dyDescent="0.25">
      <c r="G217" s="60"/>
      <c r="H217" s="60"/>
    </row>
    <row r="234" spans="7:8" x14ac:dyDescent="0.25">
      <c r="G234" s="60"/>
      <c r="H234" s="60"/>
    </row>
    <row r="246" spans="7:8" x14ac:dyDescent="0.25">
      <c r="G246" s="56"/>
      <c r="H246" s="56"/>
    </row>
    <row r="247" spans="7:8" x14ac:dyDescent="0.25">
      <c r="G247" s="57"/>
      <c r="H247" s="57"/>
    </row>
  </sheetData>
  <mergeCells count="1">
    <mergeCell ref="A1:H1"/>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8EACE-2539-45C3-89AF-21B7AE9CA2FA}">
  <sheetPr>
    <tabColor rgb="FF92D050"/>
  </sheetPr>
  <dimension ref="A1:T1048576"/>
  <sheetViews>
    <sheetView topLeftCell="B1" workbookViewId="0">
      <pane xSplit="4" ySplit="4" topLeftCell="F5" activePane="bottomRight" state="frozen"/>
      <selection pane="topRight"/>
      <selection pane="bottomLeft"/>
      <selection pane="bottomRight" activeCell="B3" sqref="B3"/>
    </sheetView>
  </sheetViews>
  <sheetFormatPr defaultRowHeight="15" x14ac:dyDescent="0.25"/>
  <cols>
    <col min="1" max="1" width="9.5703125" style="42" hidden="1" customWidth="1"/>
    <col min="2" max="3" width="9.140625" style="42" customWidth="1"/>
    <col min="4" max="4" width="45" style="55" customWidth="1"/>
    <col min="5" max="5" width="19.7109375" style="42" hidden="1" customWidth="1"/>
    <col min="6" max="6" width="7.140625" style="55" bestFit="1" customWidth="1"/>
    <col min="7" max="7" width="9" style="55" customWidth="1"/>
    <col min="8" max="8" width="32" style="42" bestFit="1" customWidth="1"/>
    <col min="9" max="9" width="23.42578125" style="55" hidden="1" customWidth="1"/>
    <col min="10" max="10" width="14.140625" style="55" hidden="1" customWidth="1"/>
    <col min="11" max="13" width="13.85546875" style="55" customWidth="1"/>
    <col min="14" max="14" width="14.140625" style="55" hidden="1" customWidth="1"/>
    <col min="15" max="15" width="15.5703125" style="121" customWidth="1"/>
    <col min="16" max="16" width="8.5703125" style="121" customWidth="1"/>
    <col min="17" max="17" width="14.85546875" style="121" bestFit="1" customWidth="1"/>
    <col min="18" max="18" width="10.42578125" style="121" bestFit="1" customWidth="1"/>
    <col min="19" max="19" width="43.85546875" style="42" bestFit="1" customWidth="1"/>
    <col min="20" max="20" width="90.28515625" style="42" bestFit="1" customWidth="1"/>
    <col min="21" max="16384" width="9.140625" style="42"/>
  </cols>
  <sheetData>
    <row r="1" spans="1:20" s="41" customFormat="1" ht="12.75" x14ac:dyDescent="0.2">
      <c r="B1" s="101" t="str">
        <f>"2D Barcode Specifications for Metro Business Income Tax Form METBIT-20-"&amp;Instructions!C5</f>
        <v>2D Barcode Specifications for Metro Business Income Tax Form METBIT-20-2022</v>
      </c>
      <c r="C1" s="101"/>
      <c r="D1" s="101"/>
      <c r="E1" s="101"/>
      <c r="F1" s="101"/>
      <c r="G1" s="101"/>
      <c r="O1" s="54"/>
      <c r="P1" s="54"/>
      <c r="Q1" s="54"/>
      <c r="R1" s="54"/>
    </row>
    <row r="2" spans="1:20" s="41" customFormat="1" ht="12.75" x14ac:dyDescent="0.2">
      <c r="A2" s="49"/>
      <c r="B2" s="49"/>
      <c r="C2" s="49"/>
      <c r="H2" s="76"/>
      <c r="I2" s="76"/>
      <c r="J2" s="76"/>
      <c r="K2" s="76"/>
      <c r="L2" s="76"/>
      <c r="M2" s="76"/>
      <c r="N2" s="76"/>
      <c r="O2" s="54"/>
      <c r="P2" s="54"/>
      <c r="Q2" s="54"/>
      <c r="R2" s="54"/>
    </row>
    <row r="3" spans="1:20" s="41" customFormat="1" ht="12.75" x14ac:dyDescent="0.2">
      <c r="A3" s="49"/>
      <c r="B3" s="49"/>
      <c r="C3" s="49"/>
      <c r="D3" s="49"/>
      <c r="E3" s="49"/>
      <c r="F3" s="49"/>
      <c r="G3" s="49"/>
      <c r="H3" s="49"/>
      <c r="K3" s="198" t="s">
        <v>334</v>
      </c>
      <c r="L3" s="199"/>
      <c r="M3" s="200"/>
      <c r="O3" s="87"/>
      <c r="P3" s="87"/>
      <c r="Q3" s="87"/>
      <c r="R3" s="87"/>
      <c r="S3" s="49"/>
    </row>
    <row r="4" spans="1:20" s="41" customFormat="1" ht="51" x14ac:dyDescent="0.2">
      <c r="A4" s="59" t="s">
        <v>52</v>
      </c>
      <c r="B4" s="59" t="s">
        <v>53</v>
      </c>
      <c r="C4" s="50" t="s">
        <v>54</v>
      </c>
      <c r="D4" s="50" t="s">
        <v>55</v>
      </c>
      <c r="E4" s="50" t="s">
        <v>56</v>
      </c>
      <c r="F4" s="50" t="s">
        <v>57</v>
      </c>
      <c r="G4" s="50" t="s">
        <v>58</v>
      </c>
      <c r="H4" s="50" t="s">
        <v>59</v>
      </c>
      <c r="I4" s="74" t="s">
        <v>335</v>
      </c>
      <c r="J4" s="139" t="s">
        <v>336</v>
      </c>
      <c r="K4" s="182" t="s">
        <v>336</v>
      </c>
      <c r="L4" s="183" t="s">
        <v>1327</v>
      </c>
      <c r="M4" s="184" t="s">
        <v>337</v>
      </c>
      <c r="N4" s="139" t="s">
        <v>338</v>
      </c>
      <c r="O4" s="89" t="s">
        <v>62</v>
      </c>
      <c r="P4" s="45" t="s">
        <v>339</v>
      </c>
      <c r="Q4" s="109" t="s">
        <v>340</v>
      </c>
      <c r="R4" s="89" t="s">
        <v>65</v>
      </c>
      <c r="S4" s="50" t="s">
        <v>66</v>
      </c>
      <c r="T4" s="50" t="s">
        <v>67</v>
      </c>
    </row>
    <row r="5" spans="1:20" s="41" customFormat="1" ht="12.75" x14ac:dyDescent="0.2">
      <c r="A5" s="41">
        <v>1</v>
      </c>
      <c r="B5" s="41">
        <v>1</v>
      </c>
      <c r="D5" s="34" t="s">
        <v>68</v>
      </c>
      <c r="E5" s="34" t="s">
        <v>68</v>
      </c>
      <c r="F5" s="34" t="s">
        <v>69</v>
      </c>
      <c r="G5" s="34" t="s">
        <v>70</v>
      </c>
      <c r="H5" s="34" t="str">
        <f>_xlfn.CONCAT(RIGHT(_xlfn.CONCAT("000",A5),3),0,E5)</f>
        <v>0010VersionNumber</v>
      </c>
      <c r="I5" s="34" t="s">
        <v>68</v>
      </c>
      <c r="K5" s="159"/>
      <c r="L5" s="155"/>
      <c r="M5" s="160"/>
      <c r="O5" s="54" t="s">
        <v>71</v>
      </c>
      <c r="P5" s="54" t="s">
        <v>69</v>
      </c>
      <c r="Q5" s="54">
        <v>2</v>
      </c>
      <c r="R5" s="54" t="s">
        <v>72</v>
      </c>
      <c r="T5" s="41" t="s">
        <v>71</v>
      </c>
    </row>
    <row r="6" spans="1:20" s="41" customFormat="1" ht="12.75" x14ac:dyDescent="0.2">
      <c r="A6" s="41">
        <f>A5+1</f>
        <v>2</v>
      </c>
      <c r="B6" s="41">
        <v>2</v>
      </c>
      <c r="D6" s="1" t="s">
        <v>73</v>
      </c>
      <c r="E6" s="34" t="s">
        <v>73</v>
      </c>
      <c r="F6" s="34" t="s">
        <v>69</v>
      </c>
      <c r="G6" s="34" t="s">
        <v>70</v>
      </c>
      <c r="H6" s="34" t="str">
        <f t="shared" ref="H6:H55" si="0">_xlfn.CONCAT(RIGHT(_xlfn.CONCAT("000",A6),3),0,E6)</f>
        <v>0020DeveloperCode</v>
      </c>
      <c r="I6" s="1" t="s">
        <v>73</v>
      </c>
      <c r="J6" s="1"/>
      <c r="K6" s="159"/>
      <c r="L6" s="155"/>
      <c r="M6" s="160"/>
      <c r="N6" s="1"/>
      <c r="O6" s="54" t="s">
        <v>74</v>
      </c>
      <c r="P6" s="54" t="s">
        <v>69</v>
      </c>
      <c r="Q6" s="54">
        <v>4</v>
      </c>
      <c r="R6" s="54" t="s">
        <v>72</v>
      </c>
      <c r="T6" s="41" t="s">
        <v>75</v>
      </c>
    </row>
    <row r="7" spans="1:20" s="41" customFormat="1" ht="12.75" x14ac:dyDescent="0.2">
      <c r="A7" s="41">
        <f t="shared" ref="A7:A55" si="1">A6+1</f>
        <v>3</v>
      </c>
      <c r="B7" s="41">
        <v>3</v>
      </c>
      <c r="D7" s="1" t="s">
        <v>76</v>
      </c>
      <c r="E7" s="34" t="s">
        <v>76</v>
      </c>
      <c r="F7" s="34" t="s">
        <v>69</v>
      </c>
      <c r="G7" s="34" t="s">
        <v>70</v>
      </c>
      <c r="H7" s="34" t="str">
        <f t="shared" si="0"/>
        <v>0030Jurisdiction</v>
      </c>
      <c r="I7" s="1" t="s">
        <v>76</v>
      </c>
      <c r="J7" s="1"/>
      <c r="K7" s="159"/>
      <c r="L7" s="155"/>
      <c r="M7" s="160"/>
      <c r="N7" s="1"/>
      <c r="O7" s="54" t="s">
        <v>1169</v>
      </c>
      <c r="P7" s="54" t="s">
        <v>69</v>
      </c>
      <c r="Q7" s="54">
        <v>4</v>
      </c>
      <c r="R7" s="54" t="s">
        <v>72</v>
      </c>
      <c r="T7" s="41" t="s">
        <v>1169</v>
      </c>
    </row>
    <row r="8" spans="1:20" s="41" customFormat="1" ht="12.75" x14ac:dyDescent="0.2">
      <c r="A8" s="41">
        <f t="shared" si="1"/>
        <v>4</v>
      </c>
      <c r="B8" s="41">
        <v>4</v>
      </c>
      <c r="D8" s="1" t="s">
        <v>78</v>
      </c>
      <c r="E8" s="34" t="s">
        <v>78</v>
      </c>
      <c r="F8" s="34" t="s">
        <v>69</v>
      </c>
      <c r="G8" s="34" t="s">
        <v>70</v>
      </c>
      <c r="H8" s="34" t="str">
        <f t="shared" si="0"/>
        <v>0040DescriptionFormName</v>
      </c>
      <c r="I8" s="1" t="s">
        <v>78</v>
      </c>
      <c r="J8" s="1"/>
      <c r="K8" s="159"/>
      <c r="L8" s="155"/>
      <c r="M8" s="160"/>
      <c r="N8" s="1"/>
      <c r="O8" s="112" t="s">
        <v>1207</v>
      </c>
      <c r="P8" s="54" t="s">
        <v>69</v>
      </c>
      <c r="Q8" s="54">
        <v>16</v>
      </c>
      <c r="R8" s="54" t="s">
        <v>72</v>
      </c>
      <c r="T8" s="41" t="str">
        <f>O8</f>
        <v>METBIT-20-2022</v>
      </c>
    </row>
    <row r="9" spans="1:20" s="41" customFormat="1" ht="12.75" x14ac:dyDescent="0.2">
      <c r="A9" s="41">
        <f t="shared" si="1"/>
        <v>5</v>
      </c>
      <c r="B9" s="41">
        <v>5</v>
      </c>
      <c r="D9" s="1" t="s">
        <v>79</v>
      </c>
      <c r="E9" s="34" t="s">
        <v>79</v>
      </c>
      <c r="F9" s="34" t="s">
        <v>69</v>
      </c>
      <c r="G9" s="34" t="s">
        <v>70</v>
      </c>
      <c r="H9" s="34" t="str">
        <f t="shared" si="0"/>
        <v>0050SpecificationVersion</v>
      </c>
      <c r="I9" s="1" t="s">
        <v>79</v>
      </c>
      <c r="J9" s="1"/>
      <c r="K9" s="159"/>
      <c r="L9" s="155"/>
      <c r="M9" s="160"/>
      <c r="N9" s="1"/>
      <c r="O9" s="47">
        <f>spec_version</f>
        <v>27</v>
      </c>
      <c r="P9" s="54" t="s">
        <v>69</v>
      </c>
      <c r="Q9" s="54">
        <v>4</v>
      </c>
      <c r="R9" s="54" t="s">
        <v>80</v>
      </c>
      <c r="S9" s="41" t="s">
        <v>81</v>
      </c>
      <c r="T9" s="41">
        <f>O9</f>
        <v>27</v>
      </c>
    </row>
    <row r="10" spans="1:20" s="41" customFormat="1" ht="12.75" x14ac:dyDescent="0.2">
      <c r="A10" s="41">
        <f t="shared" si="1"/>
        <v>6</v>
      </c>
      <c r="B10" s="41">
        <v>6</v>
      </c>
      <c r="D10" s="1" t="s">
        <v>82</v>
      </c>
      <c r="E10" s="34" t="s">
        <v>82</v>
      </c>
      <c r="F10" s="34" t="s">
        <v>69</v>
      </c>
      <c r="G10" s="34" t="s">
        <v>70</v>
      </c>
      <c r="H10" s="34" t="str">
        <f t="shared" si="0"/>
        <v>0060SoftwareFormVersion</v>
      </c>
      <c r="I10" s="1" t="s">
        <v>82</v>
      </c>
      <c r="J10" s="1"/>
      <c r="K10" s="159"/>
      <c r="L10" s="155"/>
      <c r="M10" s="160"/>
      <c r="N10" s="1"/>
      <c r="O10" s="54">
        <v>0.01</v>
      </c>
      <c r="P10" s="54" t="s">
        <v>69</v>
      </c>
      <c r="Q10" s="54">
        <v>15</v>
      </c>
      <c r="R10" s="54" t="s">
        <v>72</v>
      </c>
      <c r="T10" s="41" t="s">
        <v>83</v>
      </c>
    </row>
    <row r="11" spans="1:20" s="41" customFormat="1" ht="12.75" x14ac:dyDescent="0.2">
      <c r="A11" s="41">
        <f t="shared" si="1"/>
        <v>7</v>
      </c>
      <c r="B11" s="41">
        <v>7</v>
      </c>
      <c r="D11" s="1" t="s">
        <v>84</v>
      </c>
      <c r="E11" s="34" t="s">
        <v>85</v>
      </c>
      <c r="F11" s="34" t="s">
        <v>70</v>
      </c>
      <c r="G11" s="34" t="s">
        <v>70</v>
      </c>
      <c r="H11" s="34" t="str">
        <f t="shared" si="0"/>
        <v>0070periodfrom</v>
      </c>
      <c r="I11" s="1" t="s">
        <v>85</v>
      </c>
      <c r="J11" s="1"/>
      <c r="K11" s="159"/>
      <c r="L11" s="155"/>
      <c r="M11" s="160"/>
      <c r="N11" s="1"/>
      <c r="O11" s="48">
        <v>44562</v>
      </c>
      <c r="P11" s="54" t="s">
        <v>69</v>
      </c>
      <c r="Q11" s="54">
        <v>10</v>
      </c>
      <c r="R11" s="131" t="s">
        <v>72</v>
      </c>
      <c r="S11" s="64" t="s">
        <v>86</v>
      </c>
    </row>
    <row r="12" spans="1:20" s="41" customFormat="1" ht="12.75" x14ac:dyDescent="0.2">
      <c r="A12" s="41">
        <f t="shared" si="1"/>
        <v>8</v>
      </c>
      <c r="B12" s="41">
        <v>8</v>
      </c>
      <c r="D12" s="1" t="s">
        <v>87</v>
      </c>
      <c r="E12" s="34" t="s">
        <v>88</v>
      </c>
      <c r="F12" s="34" t="s">
        <v>70</v>
      </c>
      <c r="G12" s="34" t="s">
        <v>70</v>
      </c>
      <c r="H12" s="34" t="str">
        <f t="shared" si="0"/>
        <v>0080periodto</v>
      </c>
      <c r="I12" s="1" t="s">
        <v>88</v>
      </c>
      <c r="J12" s="1"/>
      <c r="K12" s="159"/>
      <c r="L12" s="155"/>
      <c r="M12" s="160"/>
      <c r="N12" s="1"/>
      <c r="O12" s="48">
        <v>44926</v>
      </c>
      <c r="P12" s="54" t="s">
        <v>69</v>
      </c>
      <c r="Q12" s="54">
        <v>10</v>
      </c>
      <c r="R12" s="131" t="s">
        <v>72</v>
      </c>
      <c r="S12" s="64" t="s">
        <v>86</v>
      </c>
    </row>
    <row r="13" spans="1:20" s="41" customFormat="1" ht="12.75" x14ac:dyDescent="0.2">
      <c r="A13" s="41">
        <f t="shared" si="1"/>
        <v>9</v>
      </c>
      <c r="B13" s="41">
        <v>9</v>
      </c>
      <c r="D13" s="144" t="s">
        <v>89</v>
      </c>
      <c r="E13" s="34" t="s">
        <v>90</v>
      </c>
      <c r="F13" s="34" t="s">
        <v>70</v>
      </c>
      <c r="G13" s="34" t="s">
        <v>70</v>
      </c>
      <c r="H13" s="34" t="str">
        <f t="shared" si="0"/>
        <v>0090accountid</v>
      </c>
      <c r="I13" s="1" t="s">
        <v>90</v>
      </c>
      <c r="J13" s="1" t="s">
        <v>341</v>
      </c>
      <c r="K13" s="159" t="s">
        <v>342</v>
      </c>
      <c r="L13" s="155" t="s">
        <v>1208</v>
      </c>
      <c r="M13" s="160"/>
      <c r="N13" s="1" t="s">
        <v>344</v>
      </c>
      <c r="O13" s="54"/>
      <c r="P13" s="54" t="s">
        <v>70</v>
      </c>
      <c r="Q13" s="54">
        <v>10</v>
      </c>
      <c r="R13" s="54" t="s">
        <v>80</v>
      </c>
      <c r="S13" s="41" t="s">
        <v>91</v>
      </c>
      <c r="T13" s="41" t="s">
        <v>92</v>
      </c>
    </row>
    <row r="14" spans="1:20" x14ac:dyDescent="0.25">
      <c r="A14" s="41">
        <f t="shared" si="1"/>
        <v>10</v>
      </c>
      <c r="B14" s="41">
        <v>10</v>
      </c>
      <c r="C14" s="41"/>
      <c r="D14" s="1" t="s">
        <v>1172</v>
      </c>
      <c r="E14" s="34" t="s">
        <v>94</v>
      </c>
      <c r="F14" s="34" t="s">
        <v>70</v>
      </c>
      <c r="G14" s="34" t="s">
        <v>70</v>
      </c>
      <c r="H14" s="34" t="str">
        <f t="shared" si="0"/>
        <v>0100taxid</v>
      </c>
      <c r="I14" s="1" t="s">
        <v>94</v>
      </c>
      <c r="J14" s="1"/>
      <c r="K14" s="159"/>
      <c r="L14" s="155"/>
      <c r="M14" s="160"/>
      <c r="N14" s="1"/>
      <c r="O14" s="54"/>
      <c r="P14" s="54" t="s">
        <v>70</v>
      </c>
      <c r="Q14" s="54">
        <v>11</v>
      </c>
      <c r="R14" s="54" t="s">
        <v>72</v>
      </c>
      <c r="S14" s="37" t="s">
        <v>346</v>
      </c>
      <c r="T14" s="41"/>
    </row>
    <row r="15" spans="1:20" x14ac:dyDescent="0.25">
      <c r="A15" s="41">
        <f t="shared" si="1"/>
        <v>11</v>
      </c>
      <c r="B15" s="41">
        <v>11</v>
      </c>
      <c r="C15" s="41"/>
      <c r="D15" s="1" t="s">
        <v>96</v>
      </c>
      <c r="E15" s="34" t="s">
        <v>96</v>
      </c>
      <c r="F15" s="34" t="s">
        <v>70</v>
      </c>
      <c r="G15" s="34" t="s">
        <v>70</v>
      </c>
      <c r="H15" s="34" t="str">
        <f t="shared" si="0"/>
        <v>0110NAICS</v>
      </c>
      <c r="I15" s="1" t="s">
        <v>96</v>
      </c>
      <c r="J15" s="1" t="s">
        <v>96</v>
      </c>
      <c r="K15" s="159" t="s">
        <v>96</v>
      </c>
      <c r="L15" s="155" t="s">
        <v>96</v>
      </c>
      <c r="M15" s="160"/>
      <c r="N15" s="1"/>
      <c r="P15" s="54" t="s">
        <v>70</v>
      </c>
      <c r="Q15" s="121">
        <v>6</v>
      </c>
      <c r="R15" s="121" t="s">
        <v>80</v>
      </c>
      <c r="S15" s="42" t="s">
        <v>98</v>
      </c>
      <c r="T15" s="42" t="s">
        <v>99</v>
      </c>
    </row>
    <row r="16" spans="1:20" x14ac:dyDescent="0.25">
      <c r="A16" s="41">
        <f t="shared" si="1"/>
        <v>12</v>
      </c>
      <c r="B16" s="41">
        <v>12</v>
      </c>
      <c r="C16" s="41"/>
      <c r="D16" s="1" t="s">
        <v>100</v>
      </c>
      <c r="E16" s="34" t="s">
        <v>1173</v>
      </c>
      <c r="F16" s="34" t="s">
        <v>70</v>
      </c>
      <c r="G16" s="34" t="s">
        <v>70</v>
      </c>
      <c r="H16" s="34" t="str">
        <f t="shared" si="0"/>
        <v>0120MergReorg</v>
      </c>
      <c r="I16" s="1" t="s">
        <v>1209</v>
      </c>
      <c r="J16" s="1"/>
      <c r="K16" s="159"/>
      <c r="L16" s="155"/>
      <c r="M16" s="160"/>
      <c r="N16" s="1"/>
      <c r="O16" s="54">
        <v>0</v>
      </c>
      <c r="P16" s="54" t="s">
        <v>69</v>
      </c>
      <c r="Q16" s="54">
        <v>1</v>
      </c>
      <c r="R16" s="54" t="s">
        <v>80</v>
      </c>
      <c r="S16" s="41" t="s">
        <v>102</v>
      </c>
      <c r="T16" s="41" t="s">
        <v>103</v>
      </c>
    </row>
    <row r="17" spans="1:20" x14ac:dyDescent="0.25">
      <c r="A17" s="41">
        <f t="shared" si="1"/>
        <v>13</v>
      </c>
      <c r="B17" s="41">
        <v>13</v>
      </c>
      <c r="C17" s="41"/>
      <c r="D17" s="1" t="s">
        <v>1174</v>
      </c>
      <c r="E17" s="34" t="s">
        <v>1175</v>
      </c>
      <c r="F17" s="34" t="s">
        <v>70</v>
      </c>
      <c r="G17" s="34" t="s">
        <v>70</v>
      </c>
      <c r="H17" s="34" t="str">
        <f t="shared" si="0"/>
        <v>0130BusName</v>
      </c>
      <c r="I17" s="1" t="s">
        <v>1175</v>
      </c>
      <c r="J17" s="1"/>
      <c r="K17" s="159"/>
      <c r="L17" s="155"/>
      <c r="M17" s="160"/>
      <c r="N17" s="1"/>
      <c r="O17" s="54"/>
      <c r="P17" s="54" t="s">
        <v>70</v>
      </c>
      <c r="Q17" s="54">
        <v>100</v>
      </c>
      <c r="R17" s="54" t="s">
        <v>72</v>
      </c>
      <c r="S17" s="41"/>
      <c r="T17" s="41"/>
    </row>
    <row r="18" spans="1:20" x14ac:dyDescent="0.25">
      <c r="A18" s="41">
        <f t="shared" si="1"/>
        <v>14</v>
      </c>
      <c r="B18" s="41">
        <v>14</v>
      </c>
      <c r="C18" s="41"/>
      <c r="D18" s="1" t="s">
        <v>1176</v>
      </c>
      <c r="E18" s="34" t="s">
        <v>1177</v>
      </c>
      <c r="F18" s="34" t="s">
        <v>70</v>
      </c>
      <c r="G18" s="34" t="s">
        <v>70</v>
      </c>
      <c r="H18" s="34" t="str">
        <f t="shared" si="0"/>
        <v>0140AddressChange</v>
      </c>
      <c r="I18" s="1" t="s">
        <v>1177</v>
      </c>
      <c r="J18" s="1"/>
      <c r="K18" s="161" t="s">
        <v>347</v>
      </c>
      <c r="L18" s="158" t="s">
        <v>348</v>
      </c>
      <c r="M18" s="160"/>
      <c r="N18" s="1"/>
      <c r="O18" s="54">
        <v>0</v>
      </c>
      <c r="P18" s="54" t="s">
        <v>69</v>
      </c>
      <c r="Q18" s="54">
        <v>1</v>
      </c>
      <c r="R18" s="54" t="s">
        <v>80</v>
      </c>
      <c r="S18" s="41" t="s">
        <v>102</v>
      </c>
      <c r="T18" s="41" t="s">
        <v>103</v>
      </c>
    </row>
    <row r="19" spans="1:20" x14ac:dyDescent="0.25">
      <c r="A19" s="41">
        <f t="shared" si="1"/>
        <v>15</v>
      </c>
      <c r="B19" s="41">
        <v>15</v>
      </c>
      <c r="C19" s="41"/>
      <c r="D19" s="1" t="s">
        <v>108</v>
      </c>
      <c r="E19" s="34" t="s">
        <v>537</v>
      </c>
      <c r="F19" s="34" t="s">
        <v>70</v>
      </c>
      <c r="G19" s="34" t="s">
        <v>70</v>
      </c>
      <c r="H19" s="34" t="str">
        <f t="shared" si="0"/>
        <v>0150MailingAddress</v>
      </c>
      <c r="I19" s="1" t="s">
        <v>537</v>
      </c>
      <c r="J19" s="1"/>
      <c r="K19" s="159"/>
      <c r="L19" s="155"/>
      <c r="M19" s="160"/>
      <c r="N19" s="1"/>
      <c r="O19" s="54"/>
      <c r="P19" s="54" t="s">
        <v>70</v>
      </c>
      <c r="Q19" s="54">
        <v>75</v>
      </c>
      <c r="R19" s="54" t="s">
        <v>72</v>
      </c>
      <c r="S19" s="41"/>
      <c r="T19" s="41"/>
    </row>
    <row r="20" spans="1:20" x14ac:dyDescent="0.25">
      <c r="A20" s="41">
        <f t="shared" si="1"/>
        <v>16</v>
      </c>
      <c r="B20" s="41">
        <v>16</v>
      </c>
      <c r="C20" s="41"/>
      <c r="D20" s="1" t="s">
        <v>110</v>
      </c>
      <c r="E20" s="34" t="s">
        <v>110</v>
      </c>
      <c r="F20" s="34" t="s">
        <v>70</v>
      </c>
      <c r="G20" s="34" t="s">
        <v>70</v>
      </c>
      <c r="H20" s="34" t="str">
        <f t="shared" si="0"/>
        <v>0160City</v>
      </c>
      <c r="I20" s="1" t="s">
        <v>110</v>
      </c>
      <c r="J20" s="1"/>
      <c r="K20" s="159"/>
      <c r="L20" s="155"/>
      <c r="M20" s="160"/>
      <c r="N20" s="1"/>
      <c r="O20" s="54"/>
      <c r="P20" s="54" t="s">
        <v>70</v>
      </c>
      <c r="Q20" s="54">
        <v>30</v>
      </c>
      <c r="R20" s="54" t="s">
        <v>72</v>
      </c>
      <c r="S20" s="41"/>
      <c r="T20" s="41"/>
    </row>
    <row r="21" spans="1:20" x14ac:dyDescent="0.25">
      <c r="A21" s="41">
        <f t="shared" si="1"/>
        <v>17</v>
      </c>
      <c r="B21" s="41">
        <v>17</v>
      </c>
      <c r="C21" s="41"/>
      <c r="D21" s="1" t="s">
        <v>112</v>
      </c>
      <c r="E21" s="34" t="s">
        <v>112</v>
      </c>
      <c r="F21" s="34" t="s">
        <v>70</v>
      </c>
      <c r="G21" s="34" t="s">
        <v>70</v>
      </c>
      <c r="H21" s="34" t="str">
        <f t="shared" si="0"/>
        <v>0170State</v>
      </c>
      <c r="I21" s="1" t="s">
        <v>112</v>
      </c>
      <c r="J21" s="1"/>
      <c r="K21" s="159"/>
      <c r="L21" s="155"/>
      <c r="M21" s="160"/>
      <c r="N21" s="1"/>
      <c r="O21" s="54"/>
      <c r="P21" s="54" t="s">
        <v>70</v>
      </c>
      <c r="Q21" s="54">
        <v>10</v>
      </c>
      <c r="R21" s="54" t="s">
        <v>72</v>
      </c>
      <c r="S21" s="41"/>
      <c r="T21" s="41" t="s">
        <v>114</v>
      </c>
    </row>
    <row r="22" spans="1:20" x14ac:dyDescent="0.25">
      <c r="A22" s="41">
        <f t="shared" si="1"/>
        <v>18</v>
      </c>
      <c r="B22" s="41">
        <v>18</v>
      </c>
      <c r="C22" s="41"/>
      <c r="D22" s="1" t="s">
        <v>1178</v>
      </c>
      <c r="E22" s="34" t="s">
        <v>1178</v>
      </c>
      <c r="F22" s="34" t="s">
        <v>70</v>
      </c>
      <c r="G22" s="34" t="s">
        <v>70</v>
      </c>
      <c r="H22" s="34" t="str">
        <f t="shared" si="0"/>
        <v>0180Zip</v>
      </c>
      <c r="I22" s="1" t="s">
        <v>1178</v>
      </c>
      <c r="J22" s="1"/>
      <c r="K22" s="159"/>
      <c r="L22" s="155"/>
      <c r="M22" s="160"/>
      <c r="N22" s="1"/>
      <c r="O22" s="54"/>
      <c r="P22" s="54" t="s">
        <v>70</v>
      </c>
      <c r="Q22" s="54">
        <v>15</v>
      </c>
      <c r="R22" s="54" t="s">
        <v>72</v>
      </c>
      <c r="S22" s="41" t="s">
        <v>117</v>
      </c>
      <c r="T22" s="41"/>
    </row>
    <row r="23" spans="1:20" x14ac:dyDescent="0.25">
      <c r="A23" s="41">
        <f t="shared" si="1"/>
        <v>19</v>
      </c>
      <c r="B23" s="41">
        <v>19</v>
      </c>
      <c r="C23" s="41"/>
      <c r="D23" s="1" t="s">
        <v>1179</v>
      </c>
      <c r="E23" s="34" t="s">
        <v>119</v>
      </c>
      <c r="F23" s="34" t="s">
        <v>70</v>
      </c>
      <c r="G23" s="34" t="s">
        <v>70</v>
      </c>
      <c r="H23" s="34" t="str">
        <f t="shared" si="0"/>
        <v>0190ParentName</v>
      </c>
      <c r="I23" s="1" t="s">
        <v>119</v>
      </c>
      <c r="J23" s="1" t="s">
        <v>349</v>
      </c>
      <c r="K23" s="159" t="s">
        <v>349</v>
      </c>
      <c r="L23" s="155" t="s">
        <v>349</v>
      </c>
      <c r="M23" s="160"/>
      <c r="N23" s="1"/>
      <c r="O23" s="54">
        <v>0</v>
      </c>
      <c r="P23" s="54" t="s">
        <v>70</v>
      </c>
      <c r="Q23" s="54">
        <v>100</v>
      </c>
      <c r="R23" s="54" t="s">
        <v>72</v>
      </c>
      <c r="S23" s="41"/>
      <c r="T23" s="41"/>
    </row>
    <row r="24" spans="1:20" x14ac:dyDescent="0.25">
      <c r="A24" s="41">
        <f t="shared" si="1"/>
        <v>20</v>
      </c>
      <c r="B24" s="41">
        <v>20</v>
      </c>
      <c r="C24" s="41"/>
      <c r="D24" s="1" t="s">
        <v>1180</v>
      </c>
      <c r="E24" s="34" t="s">
        <v>121</v>
      </c>
      <c r="F24" s="34" t="s">
        <v>70</v>
      </c>
      <c r="G24" s="34" t="s">
        <v>70</v>
      </c>
      <c r="H24" s="34" t="str">
        <f t="shared" si="0"/>
        <v>0200ParentFEIN</v>
      </c>
      <c r="I24" s="1" t="s">
        <v>121</v>
      </c>
      <c r="J24" s="1" t="s">
        <v>345</v>
      </c>
      <c r="K24" s="159" t="s">
        <v>345</v>
      </c>
      <c r="L24" s="155" t="s">
        <v>345</v>
      </c>
      <c r="M24" s="160"/>
      <c r="N24" s="1"/>
      <c r="O24" s="54">
        <v>0</v>
      </c>
      <c r="P24" s="54" t="s">
        <v>70</v>
      </c>
      <c r="Q24" s="54">
        <v>11</v>
      </c>
      <c r="R24" s="54" t="s">
        <v>72</v>
      </c>
      <c r="S24" s="41" t="s">
        <v>346</v>
      </c>
      <c r="T24" s="41"/>
    </row>
    <row r="25" spans="1:20" x14ac:dyDescent="0.25">
      <c r="A25" s="41">
        <f t="shared" si="1"/>
        <v>21</v>
      </c>
      <c r="B25" s="41">
        <v>21</v>
      </c>
      <c r="C25" s="41"/>
      <c r="D25" s="1" t="s">
        <v>1181</v>
      </c>
      <c r="E25" s="34" t="s">
        <v>350</v>
      </c>
      <c r="F25" s="34" t="s">
        <v>70</v>
      </c>
      <c r="G25" s="34" t="s">
        <v>70</v>
      </c>
      <c r="H25" s="34" t="str">
        <f t="shared" si="0"/>
        <v>0210PreviousName</v>
      </c>
      <c r="I25" s="1" t="s">
        <v>350</v>
      </c>
      <c r="J25" s="1" t="s">
        <v>350</v>
      </c>
      <c r="K25" s="159" t="s">
        <v>350</v>
      </c>
      <c r="L25" s="155" t="s">
        <v>350</v>
      </c>
      <c r="M25" s="160"/>
      <c r="N25" s="1"/>
      <c r="O25" s="54">
        <v>0</v>
      </c>
      <c r="P25" s="54" t="s">
        <v>70</v>
      </c>
      <c r="Q25" s="54">
        <v>100</v>
      </c>
      <c r="R25" s="54" t="s">
        <v>72</v>
      </c>
      <c r="S25" s="41"/>
      <c r="T25" s="41"/>
    </row>
    <row r="26" spans="1:20" x14ac:dyDescent="0.25">
      <c r="A26" s="41">
        <f t="shared" si="1"/>
        <v>22</v>
      </c>
      <c r="B26" s="41">
        <v>22</v>
      </c>
      <c r="C26" s="41"/>
      <c r="D26" s="1" t="s">
        <v>1182</v>
      </c>
      <c r="E26" s="34" t="s">
        <v>1183</v>
      </c>
      <c r="F26" s="34" t="s">
        <v>70</v>
      </c>
      <c r="G26" s="34" t="s">
        <v>70</v>
      </c>
      <c r="H26" s="34" t="str">
        <f t="shared" si="0"/>
        <v>0220PreviousFEIN</v>
      </c>
      <c r="I26" s="1" t="s">
        <v>1183</v>
      </c>
      <c r="J26" s="1" t="s">
        <v>351</v>
      </c>
      <c r="K26" s="159" t="s">
        <v>351</v>
      </c>
      <c r="L26" s="155" t="s">
        <v>1183</v>
      </c>
      <c r="M26" s="160"/>
      <c r="N26" s="1"/>
      <c r="O26" s="54">
        <v>0</v>
      </c>
      <c r="P26" s="54" t="s">
        <v>70</v>
      </c>
      <c r="Q26" s="54">
        <v>11</v>
      </c>
      <c r="R26" s="54" t="s">
        <v>72</v>
      </c>
      <c r="S26" s="41" t="s">
        <v>95</v>
      </c>
      <c r="T26" s="41"/>
    </row>
    <row r="27" spans="1:20" x14ac:dyDescent="0.25">
      <c r="A27" s="41">
        <f t="shared" si="1"/>
        <v>23</v>
      </c>
      <c r="B27" s="41">
        <v>23</v>
      </c>
      <c r="C27" s="41"/>
      <c r="D27" s="1" t="s">
        <v>126</v>
      </c>
      <c r="E27" s="34" t="s">
        <v>127</v>
      </c>
      <c r="F27" s="34" t="s">
        <v>70</v>
      </c>
      <c r="G27" s="34" t="s">
        <v>70</v>
      </c>
      <c r="H27" s="34" t="str">
        <f t="shared" si="0"/>
        <v>0230InitialReturn</v>
      </c>
      <c r="I27" s="1" t="s">
        <v>127</v>
      </c>
      <c r="J27" s="1" t="s">
        <v>127</v>
      </c>
      <c r="K27" s="159" t="s">
        <v>127</v>
      </c>
      <c r="L27" s="155"/>
      <c r="M27" s="160"/>
      <c r="N27" s="1"/>
      <c r="O27" s="54">
        <v>0</v>
      </c>
      <c r="P27" s="54" t="s">
        <v>69</v>
      </c>
      <c r="Q27" s="54">
        <v>1</v>
      </c>
      <c r="R27" s="54" t="s">
        <v>80</v>
      </c>
      <c r="S27" s="41" t="s">
        <v>102</v>
      </c>
      <c r="T27" s="41" t="s">
        <v>103</v>
      </c>
    </row>
    <row r="28" spans="1:20" x14ac:dyDescent="0.25">
      <c r="A28" s="41">
        <f t="shared" si="1"/>
        <v>24</v>
      </c>
      <c r="B28" s="41">
        <v>24</v>
      </c>
      <c r="C28" s="41"/>
      <c r="D28" s="1" t="s">
        <v>128</v>
      </c>
      <c r="E28" s="34" t="s">
        <v>129</v>
      </c>
      <c r="F28" s="34" t="s">
        <v>70</v>
      </c>
      <c r="G28" s="34" t="s">
        <v>70</v>
      </c>
      <c r="H28" s="34" t="str">
        <f t="shared" si="0"/>
        <v>0240FinalReturn</v>
      </c>
      <c r="I28" s="1" t="s">
        <v>129</v>
      </c>
      <c r="J28" s="1" t="s">
        <v>353</v>
      </c>
      <c r="K28" s="159" t="s">
        <v>353</v>
      </c>
      <c r="L28" s="155"/>
      <c r="M28" s="160"/>
      <c r="N28" s="1"/>
      <c r="O28" s="54">
        <v>0</v>
      </c>
      <c r="P28" s="54" t="s">
        <v>69</v>
      </c>
      <c r="Q28" s="54">
        <v>1</v>
      </c>
      <c r="R28" s="54" t="s">
        <v>80</v>
      </c>
      <c r="S28" s="41" t="s">
        <v>102</v>
      </c>
      <c r="T28" s="41" t="s">
        <v>103</v>
      </c>
    </row>
    <row r="29" spans="1:20" x14ac:dyDescent="0.25">
      <c r="A29" s="41">
        <f t="shared" si="1"/>
        <v>25</v>
      </c>
      <c r="B29" s="41">
        <v>25</v>
      </c>
      <c r="C29" s="41"/>
      <c r="D29" s="1" t="s">
        <v>130</v>
      </c>
      <c r="E29" s="34" t="s">
        <v>356</v>
      </c>
      <c r="F29" s="34" t="s">
        <v>70</v>
      </c>
      <c r="G29" s="34" t="s">
        <v>70</v>
      </c>
      <c r="H29" s="34" t="str">
        <f t="shared" si="0"/>
        <v>0250AmendedReturn</v>
      </c>
      <c r="I29" s="1" t="s">
        <v>356</v>
      </c>
      <c r="J29" s="1" t="s">
        <v>354</v>
      </c>
      <c r="K29" s="159" t="s">
        <v>355</v>
      </c>
      <c r="L29" s="155" t="s">
        <v>356</v>
      </c>
      <c r="M29" s="160"/>
      <c r="N29" s="1"/>
      <c r="O29" s="54">
        <v>0</v>
      </c>
      <c r="P29" s="54" t="s">
        <v>69</v>
      </c>
      <c r="Q29" s="54">
        <v>1</v>
      </c>
      <c r="R29" s="54" t="s">
        <v>80</v>
      </c>
      <c r="S29" s="41" t="s">
        <v>102</v>
      </c>
      <c r="T29" s="41" t="s">
        <v>103</v>
      </c>
    </row>
    <row r="30" spans="1:20" x14ac:dyDescent="0.25">
      <c r="A30" s="41">
        <f t="shared" si="1"/>
        <v>26</v>
      </c>
      <c r="B30" s="41">
        <v>26</v>
      </c>
      <c r="C30" s="41"/>
      <c r="D30" s="1" t="s">
        <v>547</v>
      </c>
      <c r="E30" s="34" t="s">
        <v>358</v>
      </c>
      <c r="F30" s="34" t="s">
        <v>70</v>
      </c>
      <c r="G30" s="34" t="s">
        <v>70</v>
      </c>
      <c r="H30" s="34" t="str">
        <f t="shared" si="0"/>
        <v>0260ExtensionFiled</v>
      </c>
      <c r="I30" s="1" t="s">
        <v>358</v>
      </c>
      <c r="J30" s="1" t="s">
        <v>357</v>
      </c>
      <c r="K30" s="159" t="s">
        <v>357</v>
      </c>
      <c r="L30" s="155" t="s">
        <v>358</v>
      </c>
      <c r="M30" s="160"/>
      <c r="N30" s="1" t="s">
        <v>456</v>
      </c>
      <c r="O30" s="54">
        <v>0</v>
      </c>
      <c r="P30" s="54" t="s">
        <v>69</v>
      </c>
      <c r="Q30" s="54">
        <v>1</v>
      </c>
      <c r="R30" s="54" t="s">
        <v>80</v>
      </c>
      <c r="S30" s="41" t="s">
        <v>102</v>
      </c>
      <c r="T30" s="41" t="s">
        <v>103</v>
      </c>
    </row>
    <row r="31" spans="1:20" x14ac:dyDescent="0.25">
      <c r="A31" s="41">
        <f t="shared" si="1"/>
        <v>27</v>
      </c>
      <c r="B31" s="41">
        <v>27</v>
      </c>
      <c r="C31" s="41" t="s">
        <v>1006</v>
      </c>
      <c r="D31" s="1" t="s">
        <v>466</v>
      </c>
      <c r="E31" s="34" t="s">
        <v>164</v>
      </c>
      <c r="F31" s="34" t="s">
        <v>70</v>
      </c>
      <c r="G31" s="34" t="s">
        <v>70</v>
      </c>
      <c r="H31" s="34" t="str">
        <f t="shared" si="0"/>
        <v>0270NetIncome</v>
      </c>
      <c r="I31" s="1" t="s">
        <v>164</v>
      </c>
      <c r="J31" s="1" t="s">
        <v>164</v>
      </c>
      <c r="K31" s="159" t="s">
        <v>164</v>
      </c>
      <c r="L31" s="155" t="s">
        <v>164</v>
      </c>
      <c r="M31" s="160" t="s">
        <v>384</v>
      </c>
      <c r="N31" s="1"/>
      <c r="O31" s="54">
        <v>0</v>
      </c>
      <c r="P31" s="54" t="s">
        <v>70</v>
      </c>
      <c r="Q31" s="54">
        <v>16</v>
      </c>
      <c r="R31" s="54" t="s">
        <v>80</v>
      </c>
      <c r="S31" s="41" t="s">
        <v>135</v>
      </c>
      <c r="T31" s="41" t="s">
        <v>136</v>
      </c>
    </row>
    <row r="32" spans="1:20" x14ac:dyDescent="0.25">
      <c r="A32" s="41">
        <f t="shared" si="1"/>
        <v>28</v>
      </c>
      <c r="B32" s="41">
        <v>28</v>
      </c>
      <c r="C32" s="41" t="s">
        <v>1009</v>
      </c>
      <c r="D32" s="1" t="s">
        <v>1184</v>
      </c>
      <c r="E32" s="34" t="s">
        <v>1185</v>
      </c>
      <c r="F32" s="34" t="s">
        <v>70</v>
      </c>
      <c r="G32" s="34" t="s">
        <v>70</v>
      </c>
      <c r="H32" s="34" t="str">
        <f t="shared" si="0"/>
        <v>0280AddBack</v>
      </c>
      <c r="I32" s="1" t="s">
        <v>1185</v>
      </c>
      <c r="J32" s="1" t="s">
        <v>174</v>
      </c>
      <c r="K32" s="159" t="s">
        <v>174</v>
      </c>
      <c r="L32" s="155" t="s">
        <v>1185</v>
      </c>
      <c r="M32" s="160" t="s">
        <v>362</v>
      </c>
      <c r="N32" s="1" t="s">
        <v>456</v>
      </c>
      <c r="O32" s="54">
        <v>0</v>
      </c>
      <c r="P32" s="54" t="s">
        <v>70</v>
      </c>
      <c r="Q32" s="54">
        <v>16</v>
      </c>
      <c r="R32" s="54" t="s">
        <v>80</v>
      </c>
      <c r="S32" s="41" t="s">
        <v>135</v>
      </c>
      <c r="T32" s="41" t="s">
        <v>136</v>
      </c>
    </row>
    <row r="33" spans="1:20" x14ac:dyDescent="0.25">
      <c r="A33" s="41">
        <f t="shared" si="1"/>
        <v>29</v>
      </c>
      <c r="B33" s="41">
        <v>29</v>
      </c>
      <c r="C33" s="41" t="s">
        <v>1017</v>
      </c>
      <c r="D33" s="1" t="s">
        <v>1186</v>
      </c>
      <c r="E33" s="34" t="s">
        <v>394</v>
      </c>
      <c r="F33" s="34" t="s">
        <v>70</v>
      </c>
      <c r="G33" s="34" t="s">
        <v>70</v>
      </c>
      <c r="H33" s="34" t="str">
        <f t="shared" si="0"/>
        <v>0290OtherAddSub</v>
      </c>
      <c r="I33" s="1" t="s">
        <v>394</v>
      </c>
      <c r="J33" s="1" t="s">
        <v>394</v>
      </c>
      <c r="K33" s="159" t="s">
        <v>394</v>
      </c>
      <c r="L33" s="155" t="s">
        <v>394</v>
      </c>
      <c r="M33" s="160" t="s">
        <v>384</v>
      </c>
      <c r="N33" s="1"/>
      <c r="O33" s="54">
        <v>0</v>
      </c>
      <c r="P33" s="54" t="s">
        <v>70</v>
      </c>
      <c r="Q33" s="54">
        <v>16</v>
      </c>
      <c r="R33" s="54" t="s">
        <v>80</v>
      </c>
      <c r="S33" s="41" t="s">
        <v>135</v>
      </c>
      <c r="T33" s="41" t="s">
        <v>136</v>
      </c>
    </row>
    <row r="34" spans="1:20" x14ac:dyDescent="0.25">
      <c r="A34" s="41">
        <f t="shared" si="1"/>
        <v>30</v>
      </c>
      <c r="B34" s="41">
        <v>30</v>
      </c>
      <c r="C34" s="41" t="s">
        <v>1019</v>
      </c>
      <c r="D34" s="1" t="s">
        <v>197</v>
      </c>
      <c r="E34" s="34" t="s">
        <v>1187</v>
      </c>
      <c r="F34" s="34" t="s">
        <v>70</v>
      </c>
      <c r="G34" s="34" t="s">
        <v>70</v>
      </c>
      <c r="H34" s="34" t="str">
        <f t="shared" si="0"/>
        <v>0300SubjectNetIncome</v>
      </c>
      <c r="I34" s="1" t="s">
        <v>1187</v>
      </c>
      <c r="J34" s="1" t="s">
        <v>1187</v>
      </c>
      <c r="K34" s="159" t="s">
        <v>1187</v>
      </c>
      <c r="L34" s="155" t="s">
        <v>1187</v>
      </c>
      <c r="M34" s="160" t="s">
        <v>384</v>
      </c>
      <c r="N34" s="1"/>
      <c r="O34" s="54">
        <v>0</v>
      </c>
      <c r="P34" s="54" t="s">
        <v>70</v>
      </c>
      <c r="Q34" s="54">
        <v>16</v>
      </c>
      <c r="R34" s="54" t="s">
        <v>80</v>
      </c>
      <c r="S34" s="41" t="s">
        <v>135</v>
      </c>
      <c r="T34" s="41" t="s">
        <v>136</v>
      </c>
    </row>
    <row r="35" spans="1:20" x14ac:dyDescent="0.25">
      <c r="A35" s="41">
        <f t="shared" si="1"/>
        <v>31</v>
      </c>
      <c r="B35" s="41">
        <v>31</v>
      </c>
      <c r="C35" s="41" t="s">
        <v>999</v>
      </c>
      <c r="D35" s="1" t="s">
        <v>1188</v>
      </c>
      <c r="E35" s="34" t="s">
        <v>1189</v>
      </c>
      <c r="F35" s="34" t="s">
        <v>70</v>
      </c>
      <c r="G35" s="34" t="s">
        <v>70</v>
      </c>
      <c r="H35" s="34" t="str">
        <f t="shared" si="0"/>
        <v>0310MetroGrossIncome</v>
      </c>
      <c r="I35" s="1" t="s">
        <v>1189</v>
      </c>
      <c r="J35" s="1" t="s">
        <v>1189</v>
      </c>
      <c r="K35" s="159" t="s">
        <v>1189</v>
      </c>
      <c r="L35" s="155" t="s">
        <v>1189</v>
      </c>
      <c r="M35" s="160" t="s">
        <v>362</v>
      </c>
      <c r="N35" s="1"/>
      <c r="O35" s="54">
        <v>0</v>
      </c>
      <c r="P35" s="54" t="s">
        <v>70</v>
      </c>
      <c r="Q35" s="54">
        <v>16</v>
      </c>
      <c r="R35" s="54" t="s">
        <v>80</v>
      </c>
      <c r="S35" s="41" t="s">
        <v>139</v>
      </c>
      <c r="T35" s="41" t="s">
        <v>140</v>
      </c>
    </row>
    <row r="36" spans="1:20" x14ac:dyDescent="0.25">
      <c r="A36" s="41">
        <f t="shared" si="1"/>
        <v>32</v>
      </c>
      <c r="B36" s="41">
        <v>32</v>
      </c>
      <c r="C36" s="41" t="s">
        <v>553</v>
      </c>
      <c r="D36" s="1" t="s">
        <v>1190</v>
      </c>
      <c r="E36" s="34" t="s">
        <v>364</v>
      </c>
      <c r="F36" s="34" t="s">
        <v>70</v>
      </c>
      <c r="G36" s="34" t="s">
        <v>70</v>
      </c>
      <c r="H36" s="34" t="str">
        <f t="shared" si="0"/>
        <v>0320TotalGrossIncome</v>
      </c>
      <c r="I36" s="1" t="s">
        <v>364</v>
      </c>
      <c r="J36" s="1" t="s">
        <v>1210</v>
      </c>
      <c r="K36" s="159" t="s">
        <v>1210</v>
      </c>
      <c r="L36" s="155" t="s">
        <v>364</v>
      </c>
      <c r="M36" s="160" t="s">
        <v>362</v>
      </c>
      <c r="N36" s="1"/>
      <c r="O36" s="54">
        <v>0</v>
      </c>
      <c r="P36" s="54" t="s">
        <v>70</v>
      </c>
      <c r="Q36" s="54">
        <v>16</v>
      </c>
      <c r="R36" s="54" t="s">
        <v>80</v>
      </c>
      <c r="S36" s="41" t="s">
        <v>139</v>
      </c>
      <c r="T36" s="41" t="s">
        <v>140</v>
      </c>
    </row>
    <row r="37" spans="1:20" x14ac:dyDescent="0.25">
      <c r="A37" s="41">
        <f t="shared" si="1"/>
        <v>33</v>
      </c>
      <c r="B37" s="41">
        <v>33</v>
      </c>
      <c r="C37" s="41" t="s">
        <v>1003</v>
      </c>
      <c r="D37" s="1" t="s">
        <v>1192</v>
      </c>
      <c r="E37" s="34" t="s">
        <v>1193</v>
      </c>
      <c r="F37" s="34" t="s">
        <v>70</v>
      </c>
      <c r="G37" s="34" t="s">
        <v>70</v>
      </c>
      <c r="H37" s="34" t="str">
        <f t="shared" si="0"/>
        <v>0330Apportionment</v>
      </c>
      <c r="I37" s="1" t="s">
        <v>1193</v>
      </c>
      <c r="J37" s="1" t="s">
        <v>1211</v>
      </c>
      <c r="K37" s="159" t="s">
        <v>1211</v>
      </c>
      <c r="L37" s="155" t="s">
        <v>1211</v>
      </c>
      <c r="M37" s="160" t="s">
        <v>369</v>
      </c>
      <c r="N37" s="1"/>
      <c r="O37" s="54">
        <v>0</v>
      </c>
      <c r="P37" s="54" t="s">
        <v>70</v>
      </c>
      <c r="Q37" s="54">
        <v>8</v>
      </c>
      <c r="R37" s="54" t="s">
        <v>80</v>
      </c>
      <c r="S37" s="41" t="s">
        <v>143</v>
      </c>
      <c r="T37" s="41" t="s">
        <v>1194</v>
      </c>
    </row>
    <row r="38" spans="1:20" x14ac:dyDescent="0.25">
      <c r="A38" s="41">
        <f t="shared" si="1"/>
        <v>34</v>
      </c>
      <c r="B38" s="41">
        <v>34</v>
      </c>
      <c r="C38" s="41" t="s">
        <v>385</v>
      </c>
      <c r="D38" s="1" t="s">
        <v>1195</v>
      </c>
      <c r="E38" s="34" t="s">
        <v>1196</v>
      </c>
      <c r="F38" s="34" t="s">
        <v>70</v>
      </c>
      <c r="G38" s="34" t="s">
        <v>70</v>
      </c>
      <c r="H38" s="34" t="str">
        <f t="shared" si="0"/>
        <v>0340ApportionedNetIncome</v>
      </c>
      <c r="I38" s="1" t="s">
        <v>1196</v>
      </c>
      <c r="J38" s="1" t="s">
        <v>1196</v>
      </c>
      <c r="K38" s="159" t="s">
        <v>1196</v>
      </c>
      <c r="L38" s="155" t="s">
        <v>1196</v>
      </c>
      <c r="M38" s="160" t="s">
        <v>384</v>
      </c>
      <c r="N38" s="1"/>
      <c r="O38" s="54">
        <v>0</v>
      </c>
      <c r="P38" s="54" t="s">
        <v>70</v>
      </c>
      <c r="Q38" s="54">
        <v>16</v>
      </c>
      <c r="R38" s="54" t="s">
        <v>80</v>
      </c>
      <c r="S38" s="41" t="s">
        <v>135</v>
      </c>
      <c r="T38" s="41" t="s">
        <v>136</v>
      </c>
    </row>
    <row r="39" spans="1:20" x14ac:dyDescent="0.25">
      <c r="A39" s="41">
        <f t="shared" si="1"/>
        <v>35</v>
      </c>
      <c r="B39" s="41">
        <v>35</v>
      </c>
      <c r="C39" s="41" t="s">
        <v>1022</v>
      </c>
      <c r="D39" s="1" t="s">
        <v>201</v>
      </c>
      <c r="E39" s="34" t="s">
        <v>1197</v>
      </c>
      <c r="F39" s="34" t="s">
        <v>70</v>
      </c>
      <c r="G39" s="34" t="s">
        <v>70</v>
      </c>
      <c r="H39" s="34" t="str">
        <f t="shared" si="0"/>
        <v>0350NOL</v>
      </c>
      <c r="I39" s="1" t="s">
        <v>1197</v>
      </c>
      <c r="J39" s="1" t="s">
        <v>1212</v>
      </c>
      <c r="K39" s="159" t="s">
        <v>1212</v>
      </c>
      <c r="L39" s="155" t="s">
        <v>1197</v>
      </c>
      <c r="M39" s="160" t="s">
        <v>403</v>
      </c>
      <c r="N39" s="1" t="s">
        <v>456</v>
      </c>
      <c r="O39" s="54">
        <v>0</v>
      </c>
      <c r="P39" s="54" t="s">
        <v>70</v>
      </c>
      <c r="Q39" s="54">
        <v>16</v>
      </c>
      <c r="R39" s="54" t="s">
        <v>80</v>
      </c>
      <c r="S39" s="41" t="s">
        <v>135</v>
      </c>
      <c r="T39" s="41" t="s">
        <v>1198</v>
      </c>
    </row>
    <row r="40" spans="1:20" x14ac:dyDescent="0.25">
      <c r="A40" s="41">
        <f t="shared" si="1"/>
        <v>36</v>
      </c>
      <c r="B40" s="41">
        <v>36</v>
      </c>
      <c r="C40" s="41" t="s">
        <v>1025</v>
      </c>
      <c r="D40" s="1" t="s">
        <v>203</v>
      </c>
      <c r="E40" s="34" t="s">
        <v>550</v>
      </c>
      <c r="F40" s="34" t="s">
        <v>70</v>
      </c>
      <c r="G40" s="34" t="s">
        <v>70</v>
      </c>
      <c r="H40" s="34" t="str">
        <f t="shared" si="0"/>
        <v>0360TaxableIncome</v>
      </c>
      <c r="I40" s="1" t="s">
        <v>550</v>
      </c>
      <c r="J40" s="1" t="s">
        <v>550</v>
      </c>
      <c r="K40" s="159" t="s">
        <v>550</v>
      </c>
      <c r="L40" s="155" t="s">
        <v>550</v>
      </c>
      <c r="M40" s="160" t="s">
        <v>384</v>
      </c>
      <c r="N40" s="1"/>
      <c r="O40" s="54">
        <v>0</v>
      </c>
      <c r="P40" s="54" t="s">
        <v>70</v>
      </c>
      <c r="Q40" s="54">
        <v>16</v>
      </c>
      <c r="R40" s="54" t="s">
        <v>80</v>
      </c>
      <c r="S40" s="41" t="s">
        <v>135</v>
      </c>
      <c r="T40" s="41" t="s">
        <v>136</v>
      </c>
    </row>
    <row r="41" spans="1:20" x14ac:dyDescent="0.25">
      <c r="A41" s="41">
        <f t="shared" si="1"/>
        <v>37</v>
      </c>
      <c r="B41" s="41">
        <v>37</v>
      </c>
      <c r="C41" s="41" t="s">
        <v>1029</v>
      </c>
      <c r="D41" s="1" t="s">
        <v>1199</v>
      </c>
      <c r="E41" s="34" t="s">
        <v>1021</v>
      </c>
      <c r="F41" s="34" t="s">
        <v>70</v>
      </c>
      <c r="G41" s="34" t="s">
        <v>70</v>
      </c>
      <c r="H41" s="34" t="str">
        <f t="shared" si="0"/>
        <v>0370Tax</v>
      </c>
      <c r="I41" s="1" t="s">
        <v>1021</v>
      </c>
      <c r="J41" s="1" t="s">
        <v>1021</v>
      </c>
      <c r="K41" s="159" t="s">
        <v>1021</v>
      </c>
      <c r="L41" s="155" t="s">
        <v>1021</v>
      </c>
      <c r="M41" s="160" t="s">
        <v>362</v>
      </c>
      <c r="N41" s="1"/>
      <c r="O41" s="54">
        <v>0</v>
      </c>
      <c r="P41" s="54" t="s">
        <v>70</v>
      </c>
      <c r="Q41" s="54">
        <v>16</v>
      </c>
      <c r="R41" s="54" t="s">
        <v>80</v>
      </c>
      <c r="S41" s="41" t="s">
        <v>139</v>
      </c>
      <c r="T41" s="41" t="s">
        <v>140</v>
      </c>
    </row>
    <row r="42" spans="1:20" x14ac:dyDescent="0.25">
      <c r="A42" s="41">
        <f t="shared" si="1"/>
        <v>38</v>
      </c>
      <c r="B42" s="41">
        <v>38</v>
      </c>
      <c r="C42" s="41" t="s">
        <v>1031</v>
      </c>
      <c r="D42" s="1" t="s">
        <v>1200</v>
      </c>
      <c r="E42" s="34" t="s">
        <v>234</v>
      </c>
      <c r="F42" s="34" t="s">
        <v>70</v>
      </c>
      <c r="G42" s="34" t="s">
        <v>70</v>
      </c>
      <c r="H42" s="34" t="str">
        <f t="shared" si="0"/>
        <v>0380Prepayments</v>
      </c>
      <c r="I42" s="1" t="s">
        <v>234</v>
      </c>
      <c r="J42" s="1" t="s">
        <v>1213</v>
      </c>
      <c r="K42" s="159" t="s">
        <v>1213</v>
      </c>
      <c r="L42" s="155" t="s">
        <v>234</v>
      </c>
      <c r="M42" s="160" t="s">
        <v>403</v>
      </c>
      <c r="N42" s="1"/>
      <c r="O42" s="54">
        <v>0</v>
      </c>
      <c r="P42" s="54" t="s">
        <v>70</v>
      </c>
      <c r="Q42" s="54">
        <v>16</v>
      </c>
      <c r="R42" s="54" t="s">
        <v>80</v>
      </c>
      <c r="S42" s="41" t="s">
        <v>135</v>
      </c>
      <c r="T42" s="41" t="s">
        <v>1201</v>
      </c>
    </row>
    <row r="43" spans="1:20" x14ac:dyDescent="0.25">
      <c r="A43" s="41">
        <f t="shared" si="1"/>
        <v>39</v>
      </c>
      <c r="B43" s="41">
        <v>39</v>
      </c>
      <c r="C43" s="41" t="s">
        <v>1033</v>
      </c>
      <c r="D43" s="1" t="s">
        <v>593</v>
      </c>
      <c r="E43" s="34" t="s">
        <v>594</v>
      </c>
      <c r="F43" s="34" t="s">
        <v>70</v>
      </c>
      <c r="G43" s="34" t="s">
        <v>70</v>
      </c>
      <c r="H43" s="34" t="str">
        <f t="shared" si="0"/>
        <v>0390Penalties</v>
      </c>
      <c r="I43" s="1" t="s">
        <v>594</v>
      </c>
      <c r="J43" s="1" t="s">
        <v>1214</v>
      </c>
      <c r="K43" s="159" t="s">
        <v>1214</v>
      </c>
      <c r="L43" s="155" t="s">
        <v>593</v>
      </c>
      <c r="M43" s="160" t="s">
        <v>362</v>
      </c>
      <c r="N43" s="1"/>
      <c r="O43" s="54">
        <v>0</v>
      </c>
      <c r="P43" s="54" t="s">
        <v>70</v>
      </c>
      <c r="Q43" s="54">
        <v>16</v>
      </c>
      <c r="R43" s="54" t="s">
        <v>80</v>
      </c>
      <c r="S43" s="41" t="s">
        <v>139</v>
      </c>
      <c r="T43" s="41" t="s">
        <v>140</v>
      </c>
    </row>
    <row r="44" spans="1:20" x14ac:dyDescent="0.25">
      <c r="A44" s="41">
        <f t="shared" si="1"/>
        <v>40</v>
      </c>
      <c r="B44" s="41">
        <v>40</v>
      </c>
      <c r="C44" s="41" t="s">
        <v>1035</v>
      </c>
      <c r="D44" s="1" t="s">
        <v>233</v>
      </c>
      <c r="E44" s="34" t="s">
        <v>233</v>
      </c>
      <c r="F44" s="34" t="s">
        <v>70</v>
      </c>
      <c r="G44" s="34" t="s">
        <v>70</v>
      </c>
      <c r="H44" s="34" t="str">
        <f t="shared" si="0"/>
        <v>0400Interest</v>
      </c>
      <c r="I44" s="1" t="s">
        <v>233</v>
      </c>
      <c r="J44" s="1" t="s">
        <v>1215</v>
      </c>
      <c r="K44" s="159" t="s">
        <v>1215</v>
      </c>
      <c r="L44" s="155" t="s">
        <v>233</v>
      </c>
      <c r="M44" s="160" t="s">
        <v>362</v>
      </c>
      <c r="N44" s="1"/>
      <c r="O44" s="54">
        <v>0</v>
      </c>
      <c r="P44" s="54" t="s">
        <v>70</v>
      </c>
      <c r="Q44" s="54">
        <v>16</v>
      </c>
      <c r="R44" s="54" t="s">
        <v>80</v>
      </c>
      <c r="S44" s="41" t="s">
        <v>139</v>
      </c>
      <c r="T44" s="41" t="s">
        <v>140</v>
      </c>
    </row>
    <row r="45" spans="1:20" x14ac:dyDescent="0.25">
      <c r="A45" s="41">
        <f t="shared" si="1"/>
        <v>41</v>
      </c>
      <c r="B45" s="41">
        <v>41</v>
      </c>
      <c r="C45" s="41" t="s">
        <v>1038</v>
      </c>
      <c r="D45" s="1" t="s">
        <v>597</v>
      </c>
      <c r="E45" s="34" t="s">
        <v>597</v>
      </c>
      <c r="F45" s="34" t="s">
        <v>70</v>
      </c>
      <c r="G45" s="34" t="s">
        <v>70</v>
      </c>
      <c r="H45" s="34" t="str">
        <f t="shared" si="0"/>
        <v>0410Balance</v>
      </c>
      <c r="I45" s="1" t="s">
        <v>597</v>
      </c>
      <c r="J45" s="1" t="s">
        <v>1216</v>
      </c>
      <c r="K45" s="159" t="s">
        <v>1216</v>
      </c>
      <c r="L45" s="155" t="s">
        <v>1217</v>
      </c>
      <c r="M45" s="160" t="s">
        <v>384</v>
      </c>
      <c r="N45" s="1"/>
      <c r="O45" s="54">
        <v>0</v>
      </c>
      <c r="P45" s="54" t="s">
        <v>70</v>
      </c>
      <c r="Q45" s="54">
        <v>16</v>
      </c>
      <c r="R45" s="54" t="s">
        <v>80</v>
      </c>
      <c r="S45" s="41" t="s">
        <v>135</v>
      </c>
      <c r="T45" s="41" t="s">
        <v>136</v>
      </c>
    </row>
    <row r="46" spans="1:20" x14ac:dyDescent="0.25">
      <c r="A46" s="41">
        <f t="shared" si="1"/>
        <v>42</v>
      </c>
      <c r="B46" s="41">
        <v>42</v>
      </c>
      <c r="C46" s="41" t="s">
        <v>1044</v>
      </c>
      <c r="D46" s="1" t="s">
        <v>238</v>
      </c>
      <c r="E46" s="34" t="s">
        <v>238</v>
      </c>
      <c r="F46" s="34" t="s">
        <v>70</v>
      </c>
      <c r="G46" s="34" t="s">
        <v>70</v>
      </c>
      <c r="H46" s="34" t="str">
        <f t="shared" si="0"/>
        <v>0420Overpayment</v>
      </c>
      <c r="I46" s="1" t="s">
        <v>238</v>
      </c>
      <c r="J46" s="1" t="s">
        <v>238</v>
      </c>
      <c r="K46" s="159" t="s">
        <v>238</v>
      </c>
      <c r="L46" s="155" t="s">
        <v>238</v>
      </c>
      <c r="M46" s="160" t="s">
        <v>403</v>
      </c>
      <c r="N46" s="1"/>
      <c r="O46" s="54">
        <v>0</v>
      </c>
      <c r="P46" s="54" t="s">
        <v>70</v>
      </c>
      <c r="Q46" s="54">
        <v>16</v>
      </c>
      <c r="R46" s="54" t="s">
        <v>80</v>
      </c>
      <c r="S46" s="41" t="s">
        <v>139</v>
      </c>
      <c r="T46" s="41" t="s">
        <v>140</v>
      </c>
    </row>
    <row r="47" spans="1:20" x14ac:dyDescent="0.25">
      <c r="A47" s="41">
        <f t="shared" si="1"/>
        <v>43</v>
      </c>
      <c r="B47" s="41">
        <v>43</v>
      </c>
      <c r="C47" s="41" t="s">
        <v>1218</v>
      </c>
      <c r="D47" s="1" t="s">
        <v>242</v>
      </c>
      <c r="E47" s="34" t="s">
        <v>242</v>
      </c>
      <c r="F47" s="34" t="s">
        <v>70</v>
      </c>
      <c r="G47" s="34" t="s">
        <v>70</v>
      </c>
      <c r="H47" s="34" t="str">
        <f t="shared" si="0"/>
        <v>0430Refund</v>
      </c>
      <c r="I47" s="1" t="s">
        <v>242</v>
      </c>
      <c r="J47" s="1" t="s">
        <v>450</v>
      </c>
      <c r="K47" s="159" t="s">
        <v>450</v>
      </c>
      <c r="L47" s="155" t="s">
        <v>450</v>
      </c>
      <c r="M47" s="160" t="s">
        <v>362</v>
      </c>
      <c r="N47" s="1"/>
      <c r="O47" s="54">
        <v>0</v>
      </c>
      <c r="P47" s="54" t="s">
        <v>70</v>
      </c>
      <c r="Q47" s="54">
        <v>16</v>
      </c>
      <c r="R47" s="54" t="s">
        <v>80</v>
      </c>
      <c r="S47" s="41" t="s">
        <v>139</v>
      </c>
      <c r="T47" s="41" t="s">
        <v>140</v>
      </c>
    </row>
    <row r="48" spans="1:20" x14ac:dyDescent="0.25">
      <c r="A48" s="41">
        <f t="shared" si="1"/>
        <v>44</v>
      </c>
      <c r="B48" s="41">
        <v>44</v>
      </c>
      <c r="C48" s="41" t="s">
        <v>1219</v>
      </c>
      <c r="D48" s="1" t="s">
        <v>601</v>
      </c>
      <c r="E48" s="34" t="s">
        <v>602</v>
      </c>
      <c r="F48" s="34" t="s">
        <v>70</v>
      </c>
      <c r="G48" s="34" t="s">
        <v>70</v>
      </c>
      <c r="H48" s="34" t="str">
        <f t="shared" si="0"/>
        <v>0440Credit</v>
      </c>
      <c r="I48" s="1" t="s">
        <v>602</v>
      </c>
      <c r="J48" s="1" t="s">
        <v>453</v>
      </c>
      <c r="K48" s="159" t="s">
        <v>453</v>
      </c>
      <c r="L48" s="155" t="s">
        <v>453</v>
      </c>
      <c r="M48" s="160" t="s">
        <v>362</v>
      </c>
      <c r="N48" s="1"/>
      <c r="O48" s="54">
        <v>0</v>
      </c>
      <c r="P48" s="54" t="s">
        <v>70</v>
      </c>
      <c r="Q48" s="54">
        <v>16</v>
      </c>
      <c r="R48" s="54" t="s">
        <v>80</v>
      </c>
      <c r="S48" s="41" t="s">
        <v>139</v>
      </c>
      <c r="T48" s="41" t="s">
        <v>140</v>
      </c>
    </row>
    <row r="49" spans="1:20" x14ac:dyDescent="0.25">
      <c r="A49" s="41">
        <f t="shared" si="1"/>
        <v>45</v>
      </c>
      <c r="B49" s="41">
        <v>45</v>
      </c>
      <c r="C49" s="41" t="s">
        <v>1220</v>
      </c>
      <c r="D49" s="1" t="s">
        <v>243</v>
      </c>
      <c r="E49" s="34" t="s">
        <v>244</v>
      </c>
      <c r="F49" s="34" t="s">
        <v>70</v>
      </c>
      <c r="G49" s="34" t="s">
        <v>70</v>
      </c>
      <c r="H49" s="34" t="str">
        <f t="shared" si="0"/>
        <v>0450AmountDue</v>
      </c>
      <c r="I49" s="1" t="s">
        <v>244</v>
      </c>
      <c r="J49" s="1" t="s">
        <v>455</v>
      </c>
      <c r="K49" s="159" t="s">
        <v>455</v>
      </c>
      <c r="L49" s="155" t="s">
        <v>455</v>
      </c>
      <c r="M49" s="160" t="s">
        <v>362</v>
      </c>
      <c r="N49" s="1"/>
      <c r="O49" s="54">
        <v>0</v>
      </c>
      <c r="P49" s="54" t="s">
        <v>70</v>
      </c>
      <c r="Q49" s="54">
        <v>16</v>
      </c>
      <c r="R49" s="54" t="s">
        <v>80</v>
      </c>
      <c r="S49" s="41" t="s">
        <v>139</v>
      </c>
      <c r="T49" s="41" t="s">
        <v>140</v>
      </c>
    </row>
    <row r="50" spans="1:20" x14ac:dyDescent="0.25">
      <c r="A50" s="41">
        <f t="shared" si="1"/>
        <v>46</v>
      </c>
      <c r="B50" s="41">
        <v>46</v>
      </c>
      <c r="C50" s="41"/>
      <c r="D50" s="1" t="s">
        <v>1205</v>
      </c>
      <c r="E50" s="34" t="s">
        <v>736</v>
      </c>
      <c r="F50" s="34" t="s">
        <v>70</v>
      </c>
      <c r="G50" s="34" t="s">
        <v>70</v>
      </c>
      <c r="H50" s="34" t="str">
        <f t="shared" si="0"/>
        <v>0460TaxfilerEmail</v>
      </c>
      <c r="I50" s="1" t="s">
        <v>736</v>
      </c>
      <c r="J50" s="1"/>
      <c r="K50" s="159"/>
      <c r="L50" s="155"/>
      <c r="M50" s="160"/>
      <c r="N50" s="1"/>
      <c r="O50" s="54"/>
      <c r="P50" s="54" t="s">
        <v>70</v>
      </c>
      <c r="Q50" s="54">
        <v>100</v>
      </c>
      <c r="R50" s="54" t="s">
        <v>72</v>
      </c>
      <c r="S50" s="41" t="s">
        <v>247</v>
      </c>
      <c r="T50" s="41"/>
    </row>
    <row r="51" spans="1:20" x14ac:dyDescent="0.25">
      <c r="A51" s="41">
        <f t="shared" si="1"/>
        <v>47</v>
      </c>
      <c r="B51" s="41">
        <v>47</v>
      </c>
      <c r="C51" s="41"/>
      <c r="D51" s="1" t="s">
        <v>1206</v>
      </c>
      <c r="E51" s="34" t="s">
        <v>738</v>
      </c>
      <c r="F51" s="34" t="s">
        <v>70</v>
      </c>
      <c r="G51" s="34" t="s">
        <v>70</v>
      </c>
      <c r="H51" s="34" t="str">
        <f t="shared" si="0"/>
        <v>0470TaxfilerPhone</v>
      </c>
      <c r="I51" s="1" t="s">
        <v>738</v>
      </c>
      <c r="J51" s="1"/>
      <c r="K51" s="159"/>
      <c r="L51" s="155"/>
      <c r="M51" s="160"/>
      <c r="N51" s="1"/>
      <c r="O51" s="54"/>
      <c r="P51" s="54" t="s">
        <v>70</v>
      </c>
      <c r="Q51" s="54">
        <v>14</v>
      </c>
      <c r="R51" s="54" t="s">
        <v>72</v>
      </c>
      <c r="S51" s="41" t="s">
        <v>250</v>
      </c>
    </row>
    <row r="52" spans="1:20" x14ac:dyDescent="0.25">
      <c r="A52" s="41">
        <f t="shared" si="1"/>
        <v>48</v>
      </c>
      <c r="B52" s="41">
        <v>48</v>
      </c>
      <c r="C52" s="41"/>
      <c r="D52" s="1" t="s">
        <v>739</v>
      </c>
      <c r="E52" s="34" t="s">
        <v>740</v>
      </c>
      <c r="F52" s="34" t="s">
        <v>70</v>
      </c>
      <c r="G52" s="34" t="s">
        <v>70</v>
      </c>
      <c r="H52" s="34" t="str">
        <f t="shared" si="0"/>
        <v>0480PreparerName</v>
      </c>
      <c r="I52" s="1" t="s">
        <v>740</v>
      </c>
      <c r="J52" s="1"/>
      <c r="K52" s="159"/>
      <c r="L52" s="155"/>
      <c r="M52" s="160"/>
      <c r="N52" s="1"/>
      <c r="O52" s="54"/>
      <c r="P52" s="54" t="s">
        <v>70</v>
      </c>
      <c r="Q52" s="54">
        <v>100</v>
      </c>
      <c r="R52" s="54" t="s">
        <v>72</v>
      </c>
      <c r="S52" s="41"/>
      <c r="T52" s="41"/>
    </row>
    <row r="53" spans="1:20" x14ac:dyDescent="0.25">
      <c r="A53" s="41">
        <f t="shared" si="1"/>
        <v>49</v>
      </c>
      <c r="B53" s="41">
        <v>49</v>
      </c>
      <c r="C53" s="41"/>
      <c r="D53" s="1" t="s">
        <v>253</v>
      </c>
      <c r="E53" s="34" t="s">
        <v>254</v>
      </c>
      <c r="F53" s="34" t="s">
        <v>70</v>
      </c>
      <c r="G53" s="34" t="s">
        <v>70</v>
      </c>
      <c r="H53" s="34" t="str">
        <f t="shared" si="0"/>
        <v>0490PreparerPhone</v>
      </c>
      <c r="I53" s="1" t="s">
        <v>254</v>
      </c>
      <c r="J53" s="1"/>
      <c r="K53" s="159"/>
      <c r="L53" s="155"/>
      <c r="M53" s="160"/>
      <c r="N53" s="1"/>
      <c r="O53" s="54"/>
      <c r="P53" s="54" t="s">
        <v>70</v>
      </c>
      <c r="Q53" s="54">
        <v>14</v>
      </c>
      <c r="R53" s="54" t="s">
        <v>72</v>
      </c>
      <c r="S53" s="41" t="s">
        <v>250</v>
      </c>
    </row>
    <row r="54" spans="1:20" x14ac:dyDescent="0.25">
      <c r="A54" s="41">
        <f t="shared" si="1"/>
        <v>50</v>
      </c>
      <c r="B54" s="41">
        <v>50</v>
      </c>
      <c r="C54" s="41"/>
      <c r="D54" s="1" t="s">
        <v>255</v>
      </c>
      <c r="E54" s="34" t="s">
        <v>256</v>
      </c>
      <c r="F54" s="34" t="s">
        <v>69</v>
      </c>
      <c r="G54" s="34" t="s">
        <v>70</v>
      </c>
      <c r="H54" s="34" t="str">
        <f t="shared" si="0"/>
        <v>0500PrintDate</v>
      </c>
      <c r="I54" s="1" t="s">
        <v>256</v>
      </c>
      <c r="J54" s="1"/>
      <c r="K54" s="159"/>
      <c r="L54" s="155"/>
      <c r="M54" s="160"/>
      <c r="N54" s="1"/>
      <c r="O54" s="131"/>
      <c r="P54" s="54" t="s">
        <v>70</v>
      </c>
      <c r="Q54" s="54">
        <v>10</v>
      </c>
      <c r="R54" s="131" t="s">
        <v>72</v>
      </c>
      <c r="S54" s="64" t="s">
        <v>86</v>
      </c>
      <c r="T54" s="41" t="s">
        <v>257</v>
      </c>
    </row>
    <row r="55" spans="1:20" x14ac:dyDescent="0.25">
      <c r="A55" s="41">
        <f t="shared" si="1"/>
        <v>51</v>
      </c>
      <c r="B55" s="41">
        <v>51</v>
      </c>
      <c r="C55" s="41"/>
      <c r="D55" s="1" t="s">
        <v>26</v>
      </c>
      <c r="E55" s="41" t="s">
        <v>26</v>
      </c>
      <c r="F55" s="34" t="s">
        <v>69</v>
      </c>
      <c r="G55" s="34" t="s">
        <v>70</v>
      </c>
      <c r="H55" s="34" t="str">
        <f t="shared" si="0"/>
        <v>0510Trailer</v>
      </c>
      <c r="I55" s="1" t="s">
        <v>26</v>
      </c>
      <c r="J55" s="1"/>
      <c r="K55" s="162"/>
      <c r="L55" s="163"/>
      <c r="M55" s="164"/>
      <c r="N55" s="1"/>
      <c r="O55" s="54" t="s">
        <v>258</v>
      </c>
      <c r="P55" s="54" t="s">
        <v>69</v>
      </c>
      <c r="Q55" s="54">
        <v>5</v>
      </c>
      <c r="R55" s="54" t="s">
        <v>72</v>
      </c>
      <c r="S55" s="41" t="s">
        <v>258</v>
      </c>
      <c r="T55" s="41" t="s">
        <v>259</v>
      </c>
    </row>
    <row r="56" spans="1:20" x14ac:dyDescent="0.25">
      <c r="D56" s="1"/>
      <c r="F56" s="34"/>
      <c r="G56" s="34"/>
      <c r="I56" s="1"/>
      <c r="J56" s="1"/>
      <c r="K56" s="155"/>
      <c r="L56" s="155"/>
      <c r="M56" s="155"/>
      <c r="N56" s="1"/>
    </row>
    <row r="57" spans="1:20" x14ac:dyDescent="0.25">
      <c r="D57" s="1"/>
      <c r="F57" s="53"/>
      <c r="G57" s="53"/>
      <c r="I57" s="1"/>
      <c r="J57" s="1"/>
      <c r="K57" s="155"/>
      <c r="L57" s="155"/>
      <c r="M57" s="155"/>
      <c r="N57" s="1"/>
    </row>
    <row r="58" spans="1:20" x14ac:dyDescent="0.25">
      <c r="D58" s="1"/>
      <c r="F58" s="53"/>
      <c r="G58" s="53"/>
      <c r="I58" s="1"/>
      <c r="J58" s="1"/>
      <c r="K58" s="155"/>
      <c r="L58" s="155"/>
      <c r="M58" s="155"/>
      <c r="N58" s="1"/>
    </row>
    <row r="59" spans="1:20" x14ac:dyDescent="0.25">
      <c r="D59" s="1"/>
      <c r="F59" s="53"/>
      <c r="G59" s="53"/>
      <c r="I59" s="1"/>
      <c r="J59" s="1"/>
      <c r="K59" s="155"/>
      <c r="L59" s="155"/>
      <c r="M59" s="155"/>
      <c r="N59" s="1"/>
    </row>
    <row r="60" spans="1:20" x14ac:dyDescent="0.25">
      <c r="D60" s="1"/>
      <c r="F60" s="53"/>
      <c r="G60" s="53"/>
      <c r="I60" s="1"/>
      <c r="J60" s="1"/>
      <c r="K60" s="155"/>
      <c r="L60" s="155"/>
      <c r="M60" s="155"/>
      <c r="N60" s="1"/>
    </row>
    <row r="61" spans="1:20" x14ac:dyDescent="0.25">
      <c r="D61" s="1"/>
      <c r="F61" s="53"/>
      <c r="G61" s="53"/>
      <c r="I61" s="1"/>
      <c r="J61" s="1"/>
      <c r="K61" s="155"/>
      <c r="L61" s="155"/>
      <c r="M61" s="155"/>
      <c r="N61" s="1"/>
    </row>
    <row r="62" spans="1:20" x14ac:dyDescent="0.25">
      <c r="D62" s="1"/>
      <c r="F62" s="53"/>
      <c r="G62" s="53"/>
      <c r="I62" s="1"/>
      <c r="J62" s="1"/>
      <c r="K62" s="155"/>
      <c r="L62" s="155"/>
      <c r="M62" s="155"/>
      <c r="N62" s="1"/>
    </row>
    <row r="63" spans="1:20" x14ac:dyDescent="0.25">
      <c r="D63" s="1"/>
      <c r="F63" s="53"/>
      <c r="G63" s="53"/>
      <c r="I63" s="1"/>
      <c r="J63" s="1"/>
      <c r="K63" s="155"/>
      <c r="L63" s="155"/>
      <c r="M63" s="155"/>
      <c r="N63" s="1"/>
    </row>
    <row r="64" spans="1:20" x14ac:dyDescent="0.25">
      <c r="D64" s="1"/>
      <c r="F64" s="53"/>
      <c r="G64" s="53"/>
      <c r="I64" s="1"/>
      <c r="J64" s="1"/>
      <c r="K64" s="155"/>
      <c r="L64" s="155"/>
      <c r="M64" s="155"/>
      <c r="N64" s="1"/>
    </row>
    <row r="65" spans="4:14" x14ac:dyDescent="0.25">
      <c r="D65" s="1"/>
      <c r="F65" s="53"/>
      <c r="G65" s="53"/>
      <c r="I65" s="1"/>
      <c r="J65" s="1"/>
      <c r="K65" s="155"/>
      <c r="L65" s="155"/>
      <c r="M65" s="155"/>
      <c r="N65" s="1"/>
    </row>
    <row r="66" spans="4:14" x14ac:dyDescent="0.25">
      <c r="D66" s="1"/>
      <c r="F66" s="53"/>
      <c r="G66" s="53"/>
      <c r="I66" s="1"/>
      <c r="J66" s="1"/>
      <c r="K66" s="155"/>
      <c r="L66" s="155"/>
      <c r="M66" s="155"/>
      <c r="N66" s="1"/>
    </row>
    <row r="67" spans="4:14" x14ac:dyDescent="0.25">
      <c r="D67" s="1"/>
      <c r="F67" s="53"/>
      <c r="G67" s="53"/>
      <c r="I67" s="1"/>
      <c r="J67" s="1"/>
      <c r="K67" s="1"/>
      <c r="L67" s="1"/>
      <c r="M67" s="1"/>
      <c r="N67" s="1"/>
    </row>
    <row r="68" spans="4:14" x14ac:dyDescent="0.25">
      <c r="D68" s="1"/>
      <c r="F68" s="53"/>
      <c r="G68" s="53"/>
      <c r="I68" s="1"/>
      <c r="J68" s="1"/>
      <c r="K68" s="1"/>
      <c r="L68" s="1"/>
      <c r="M68" s="1"/>
      <c r="N68" s="1"/>
    </row>
    <row r="69" spans="4:14" x14ac:dyDescent="0.25">
      <c r="D69" s="1"/>
      <c r="F69" s="53"/>
      <c r="G69" s="53"/>
      <c r="I69" s="1"/>
      <c r="J69" s="1"/>
      <c r="K69" s="1"/>
      <c r="L69" s="1"/>
      <c r="M69" s="1"/>
      <c r="N69" s="1"/>
    </row>
    <row r="70" spans="4:14" x14ac:dyDescent="0.25">
      <c r="D70" s="1"/>
      <c r="F70" s="53"/>
      <c r="G70" s="53"/>
      <c r="I70" s="1"/>
      <c r="J70" s="1"/>
      <c r="K70" s="1"/>
      <c r="L70" s="1"/>
      <c r="M70" s="1"/>
      <c r="N70" s="1"/>
    </row>
    <row r="71" spans="4:14" x14ac:dyDescent="0.25">
      <c r="D71" s="1"/>
      <c r="F71" s="53"/>
      <c r="G71" s="53"/>
      <c r="I71" s="1"/>
      <c r="J71" s="1"/>
      <c r="K71" s="1"/>
      <c r="L71" s="1"/>
      <c r="M71" s="1"/>
      <c r="N71" s="1"/>
    </row>
    <row r="72" spans="4:14" x14ac:dyDescent="0.25">
      <c r="D72" s="1"/>
      <c r="F72" s="53"/>
      <c r="G72" s="53"/>
      <c r="I72" s="1"/>
      <c r="J72" s="1"/>
      <c r="K72" s="1"/>
      <c r="L72" s="1"/>
      <c r="M72" s="1"/>
      <c r="N72" s="1"/>
    </row>
    <row r="73" spans="4:14" x14ac:dyDescent="0.25">
      <c r="D73" s="1"/>
      <c r="F73" s="53"/>
      <c r="G73" s="53"/>
      <c r="I73" s="1"/>
      <c r="J73" s="1"/>
      <c r="K73" s="1"/>
      <c r="L73" s="1"/>
      <c r="M73" s="1"/>
      <c r="N73" s="1"/>
    </row>
    <row r="74" spans="4:14" x14ac:dyDescent="0.25">
      <c r="D74" s="1"/>
      <c r="F74" s="53"/>
      <c r="G74" s="53"/>
      <c r="I74" s="1"/>
      <c r="J74" s="1"/>
      <c r="K74" s="1"/>
      <c r="L74" s="1"/>
      <c r="M74" s="1"/>
      <c r="N74" s="1"/>
    </row>
    <row r="75" spans="4:14" x14ac:dyDescent="0.25">
      <c r="D75" s="1"/>
      <c r="F75" s="53"/>
      <c r="G75" s="53"/>
      <c r="I75" s="1"/>
      <c r="J75" s="1"/>
      <c r="K75" s="1"/>
      <c r="L75" s="1"/>
      <c r="M75" s="1"/>
      <c r="N75" s="1"/>
    </row>
    <row r="76" spans="4:14" x14ac:dyDescent="0.25">
      <c r="D76" s="1"/>
      <c r="F76" s="53"/>
      <c r="G76" s="53"/>
      <c r="I76" s="1"/>
      <c r="J76" s="1"/>
      <c r="K76" s="1"/>
      <c r="L76" s="1"/>
      <c r="M76" s="1"/>
      <c r="N76" s="1"/>
    </row>
    <row r="77" spans="4:14" x14ac:dyDescent="0.25">
      <c r="D77" s="1"/>
      <c r="F77" s="53"/>
      <c r="G77" s="53"/>
      <c r="I77" s="1"/>
      <c r="J77" s="1"/>
      <c r="K77" s="1"/>
      <c r="L77" s="1"/>
      <c r="M77" s="1"/>
      <c r="N77" s="1"/>
    </row>
    <row r="78" spans="4:14" x14ac:dyDescent="0.25">
      <c r="D78" s="1"/>
      <c r="F78" s="53"/>
      <c r="G78" s="53"/>
      <c r="I78" s="1"/>
      <c r="J78" s="1"/>
      <c r="K78" s="1"/>
      <c r="L78" s="1"/>
      <c r="M78" s="1"/>
      <c r="N78" s="1"/>
    </row>
    <row r="79" spans="4:14" x14ac:dyDescent="0.25">
      <c r="D79" s="1"/>
      <c r="F79" s="53"/>
      <c r="G79" s="53"/>
      <c r="I79" s="1"/>
      <c r="J79" s="1"/>
      <c r="K79" s="1"/>
      <c r="L79" s="1"/>
      <c r="M79" s="1"/>
      <c r="N79" s="1"/>
    </row>
    <row r="80" spans="4:14" x14ac:dyDescent="0.25">
      <c r="D80" s="1"/>
      <c r="F80" s="53"/>
      <c r="G80" s="53"/>
      <c r="I80" s="1"/>
      <c r="J80" s="1"/>
      <c r="K80" s="1"/>
      <c r="L80" s="1"/>
      <c r="M80" s="1"/>
      <c r="N80" s="1"/>
    </row>
    <row r="81" spans="4:14" x14ac:dyDescent="0.25">
      <c r="D81" s="1"/>
      <c r="F81" s="53"/>
      <c r="G81" s="53"/>
      <c r="I81" s="1"/>
      <c r="J81" s="1"/>
      <c r="K81" s="1"/>
      <c r="L81" s="1"/>
      <c r="M81" s="1"/>
      <c r="N81" s="1"/>
    </row>
    <row r="82" spans="4:14" x14ac:dyDescent="0.25">
      <c r="D82" s="1"/>
      <c r="F82" s="53"/>
      <c r="G82" s="53"/>
      <c r="I82" s="1"/>
      <c r="J82" s="1"/>
      <c r="K82" s="1"/>
      <c r="L82" s="1"/>
      <c r="M82" s="1"/>
      <c r="N82" s="1"/>
    </row>
    <row r="83" spans="4:14" x14ac:dyDescent="0.25">
      <c r="D83" s="1"/>
      <c r="F83" s="53"/>
      <c r="G83" s="53"/>
      <c r="I83" s="1"/>
      <c r="J83" s="1"/>
      <c r="K83" s="1"/>
      <c r="L83" s="1"/>
      <c r="M83" s="1"/>
      <c r="N83" s="1"/>
    </row>
    <row r="84" spans="4:14" x14ac:dyDescent="0.25">
      <c r="D84" s="1"/>
      <c r="F84" s="53"/>
      <c r="G84" s="53"/>
      <c r="I84" s="1"/>
      <c r="J84" s="1"/>
      <c r="K84" s="1"/>
      <c r="L84" s="1"/>
      <c r="M84" s="1"/>
      <c r="N84" s="1"/>
    </row>
    <row r="85" spans="4:14" x14ac:dyDescent="0.25">
      <c r="D85" s="1"/>
      <c r="F85" s="53"/>
      <c r="G85" s="53"/>
      <c r="I85" s="1"/>
      <c r="J85" s="1"/>
      <c r="K85" s="1"/>
      <c r="L85" s="1"/>
      <c r="M85" s="1"/>
      <c r="N85" s="1"/>
    </row>
    <row r="86" spans="4:14" x14ac:dyDescent="0.25">
      <c r="D86" s="1"/>
      <c r="F86" s="53"/>
      <c r="G86" s="53"/>
      <c r="I86" s="1"/>
      <c r="J86" s="1"/>
      <c r="K86" s="1"/>
      <c r="L86" s="1"/>
      <c r="M86" s="1"/>
      <c r="N86" s="1"/>
    </row>
    <row r="87" spans="4:14" x14ac:dyDescent="0.25">
      <c r="D87" s="1"/>
      <c r="F87" s="53"/>
      <c r="G87" s="53"/>
      <c r="I87" s="1"/>
      <c r="J87" s="1"/>
      <c r="K87" s="1"/>
      <c r="L87" s="1"/>
      <c r="M87" s="1"/>
      <c r="N87" s="1"/>
    </row>
    <row r="88" spans="4:14" x14ac:dyDescent="0.25">
      <c r="D88" s="1"/>
      <c r="F88" s="53"/>
      <c r="G88" s="53"/>
      <c r="I88" s="1"/>
      <c r="J88" s="1"/>
      <c r="K88" s="1"/>
      <c r="L88" s="1"/>
      <c r="M88" s="1"/>
      <c r="N88" s="1"/>
    </row>
    <row r="89" spans="4:14" x14ac:dyDescent="0.25">
      <c r="D89" s="1"/>
      <c r="F89" s="53"/>
      <c r="G89" s="53"/>
      <c r="I89" s="1"/>
      <c r="J89" s="1"/>
      <c r="K89" s="1"/>
      <c r="L89" s="1"/>
      <c r="M89" s="1"/>
      <c r="N89" s="1"/>
    </row>
    <row r="90" spans="4:14" x14ac:dyDescent="0.25">
      <c r="D90" s="1"/>
      <c r="F90" s="53"/>
      <c r="G90" s="53"/>
      <c r="I90" s="1"/>
      <c r="J90" s="1"/>
      <c r="K90" s="1"/>
      <c r="L90" s="1"/>
      <c r="M90" s="1"/>
      <c r="N90" s="1"/>
    </row>
    <row r="91" spans="4:14" x14ac:dyDescent="0.25">
      <c r="D91" s="1"/>
      <c r="F91" s="53"/>
      <c r="G91" s="53"/>
      <c r="I91" s="1"/>
      <c r="J91" s="1"/>
      <c r="K91" s="1"/>
      <c r="L91" s="1"/>
      <c r="M91" s="1"/>
      <c r="N91" s="1"/>
    </row>
    <row r="92" spans="4:14" x14ac:dyDescent="0.25">
      <c r="D92" s="1"/>
      <c r="F92" s="53"/>
      <c r="G92" s="53"/>
      <c r="I92" s="1"/>
      <c r="J92" s="1"/>
      <c r="K92" s="1"/>
      <c r="L92" s="1"/>
      <c r="M92" s="1"/>
      <c r="N92" s="1"/>
    </row>
    <row r="93" spans="4:14" x14ac:dyDescent="0.25">
      <c r="D93" s="1"/>
      <c r="F93" s="53"/>
      <c r="G93" s="53"/>
      <c r="I93" s="1"/>
      <c r="J93" s="1"/>
      <c r="K93" s="1"/>
      <c r="L93" s="1"/>
      <c r="M93" s="1"/>
      <c r="N93" s="1"/>
    </row>
    <row r="94" spans="4:14" x14ac:dyDescent="0.25">
      <c r="D94" s="1"/>
      <c r="F94" s="53"/>
      <c r="G94" s="53"/>
      <c r="I94" s="1"/>
      <c r="J94" s="1"/>
      <c r="K94" s="1"/>
      <c r="L94" s="1"/>
      <c r="M94" s="1"/>
      <c r="N94" s="1"/>
    </row>
    <row r="95" spans="4:14" x14ac:dyDescent="0.25">
      <c r="F95" s="53"/>
      <c r="G95" s="53"/>
    </row>
    <row r="96" spans="4:14" x14ac:dyDescent="0.25">
      <c r="F96" s="53"/>
      <c r="G96" s="53"/>
    </row>
    <row r="97" spans="6:7" x14ac:dyDescent="0.25">
      <c r="F97" s="53"/>
      <c r="G97" s="53"/>
    </row>
    <row r="98" spans="6:7" x14ac:dyDescent="0.25">
      <c r="F98" s="53"/>
      <c r="G98" s="53"/>
    </row>
    <row r="99" spans="6:7" x14ac:dyDescent="0.25">
      <c r="F99" s="53"/>
      <c r="G99" s="53"/>
    </row>
    <row r="100" spans="6:7" x14ac:dyDescent="0.25">
      <c r="F100" s="53"/>
      <c r="G100" s="53"/>
    </row>
    <row r="101" spans="6:7" x14ac:dyDescent="0.25">
      <c r="F101" s="53"/>
      <c r="G101" s="53"/>
    </row>
    <row r="102" spans="6:7" x14ac:dyDescent="0.25">
      <c r="F102" s="53"/>
      <c r="G102" s="53"/>
    </row>
    <row r="103" spans="6:7" x14ac:dyDescent="0.25">
      <c r="F103" s="53"/>
      <c r="G103" s="53"/>
    </row>
    <row r="104" spans="6:7" x14ac:dyDescent="0.25">
      <c r="F104" s="53"/>
      <c r="G104" s="53"/>
    </row>
    <row r="105" spans="6:7" x14ac:dyDescent="0.25">
      <c r="F105" s="53"/>
      <c r="G105" s="53"/>
    </row>
    <row r="106" spans="6:7" x14ac:dyDescent="0.25">
      <c r="F106" s="53"/>
      <c r="G106" s="53"/>
    </row>
    <row r="107" spans="6:7" x14ac:dyDescent="0.25">
      <c r="F107" s="53"/>
      <c r="G107" s="53"/>
    </row>
    <row r="108" spans="6:7" x14ac:dyDescent="0.25">
      <c r="F108" s="53"/>
      <c r="G108" s="53"/>
    </row>
    <row r="109" spans="6:7" x14ac:dyDescent="0.25">
      <c r="F109" s="53"/>
      <c r="G109" s="53"/>
    </row>
    <row r="110" spans="6:7" x14ac:dyDescent="0.25">
      <c r="F110" s="53"/>
      <c r="G110" s="53"/>
    </row>
    <row r="111" spans="6:7" x14ac:dyDescent="0.25">
      <c r="F111" s="53"/>
      <c r="G111" s="53"/>
    </row>
    <row r="112" spans="6:7" x14ac:dyDescent="0.25">
      <c r="F112" s="53"/>
      <c r="G112" s="53"/>
    </row>
    <row r="113" spans="6:7" x14ac:dyDescent="0.25">
      <c r="F113" s="53"/>
      <c r="G113" s="53"/>
    </row>
    <row r="114" spans="6:7" x14ac:dyDescent="0.25">
      <c r="F114" s="53"/>
      <c r="G114" s="53"/>
    </row>
    <row r="115" spans="6:7" x14ac:dyDescent="0.25">
      <c r="F115" s="53"/>
      <c r="G115" s="53"/>
    </row>
    <row r="116" spans="6:7" x14ac:dyDescent="0.25">
      <c r="F116" s="53"/>
      <c r="G116" s="53"/>
    </row>
    <row r="117" spans="6:7" x14ac:dyDescent="0.25">
      <c r="F117" s="53"/>
      <c r="G117" s="53"/>
    </row>
    <row r="118" spans="6:7" x14ac:dyDescent="0.25">
      <c r="F118" s="53"/>
      <c r="G118" s="53"/>
    </row>
    <row r="119" spans="6:7" x14ac:dyDescent="0.25">
      <c r="F119" s="53"/>
      <c r="G119" s="53"/>
    </row>
    <row r="120" spans="6:7" x14ac:dyDescent="0.25">
      <c r="F120" s="53"/>
      <c r="G120" s="53"/>
    </row>
    <row r="121" spans="6:7" x14ac:dyDescent="0.25">
      <c r="F121" s="53"/>
      <c r="G121" s="53"/>
    </row>
    <row r="122" spans="6:7" x14ac:dyDescent="0.25">
      <c r="F122" s="53"/>
      <c r="G122" s="53"/>
    </row>
    <row r="123" spans="6:7" x14ac:dyDescent="0.25">
      <c r="F123" s="34"/>
      <c r="G123" s="34"/>
    </row>
    <row r="124" spans="6:7" x14ac:dyDescent="0.25">
      <c r="F124" s="34"/>
      <c r="G124" s="34"/>
    </row>
    <row r="125" spans="6:7" x14ac:dyDescent="0.25">
      <c r="F125" s="34"/>
      <c r="G125" s="34"/>
    </row>
    <row r="126" spans="6:7" x14ac:dyDescent="0.25">
      <c r="F126" s="53"/>
      <c r="G126" s="53"/>
    </row>
    <row r="128" spans="6:7" x14ac:dyDescent="0.25">
      <c r="F128" s="61"/>
      <c r="G128" s="61"/>
    </row>
    <row r="133" spans="6:7" x14ac:dyDescent="0.25">
      <c r="F133" s="61"/>
      <c r="G133" s="61"/>
    </row>
    <row r="138" spans="6:7" x14ac:dyDescent="0.25">
      <c r="F138" s="61"/>
      <c r="G138" s="61"/>
    </row>
    <row r="143" spans="6:7" x14ac:dyDescent="0.25">
      <c r="F143" s="61"/>
      <c r="G143" s="61"/>
    </row>
    <row r="148" spans="6:7" x14ac:dyDescent="0.25">
      <c r="F148" s="60"/>
      <c r="G148" s="60"/>
    </row>
    <row r="150" spans="6:7" x14ac:dyDescent="0.25">
      <c r="F150" s="34"/>
      <c r="G150" s="34"/>
    </row>
    <row r="156" spans="6:7" x14ac:dyDescent="0.25">
      <c r="F156" s="60"/>
      <c r="G156" s="60"/>
    </row>
    <row r="158" spans="6:7" x14ac:dyDescent="0.25">
      <c r="F158" s="61"/>
      <c r="G158" s="61"/>
    </row>
    <row r="163" spans="6:7" x14ac:dyDescent="0.25">
      <c r="F163" s="61"/>
      <c r="G163" s="61"/>
    </row>
    <row r="168" spans="6:7" x14ac:dyDescent="0.25">
      <c r="F168" s="61"/>
      <c r="G168" s="61"/>
    </row>
    <row r="173" spans="6:7" x14ac:dyDescent="0.25">
      <c r="F173" s="61"/>
      <c r="G173" s="61"/>
    </row>
    <row r="178" spans="6:7" x14ac:dyDescent="0.25">
      <c r="F178" s="61"/>
      <c r="G178" s="61"/>
    </row>
    <row r="183" spans="6:7" x14ac:dyDescent="0.25">
      <c r="F183" s="60"/>
      <c r="G183" s="60"/>
    </row>
    <row r="200" spans="6:7" x14ac:dyDescent="0.25">
      <c r="F200" s="60"/>
      <c r="G200" s="60"/>
    </row>
    <row r="217" spans="6:7" x14ac:dyDescent="0.25">
      <c r="F217" s="60"/>
      <c r="G217" s="60"/>
    </row>
    <row r="234" spans="6:7" x14ac:dyDescent="0.25">
      <c r="F234" s="60"/>
      <c r="G234" s="60"/>
    </row>
    <row r="246" spans="6:7" x14ac:dyDescent="0.25">
      <c r="F246" s="56"/>
      <c r="G246" s="56"/>
    </row>
    <row r="247" spans="6:7" x14ac:dyDescent="0.25">
      <c r="F247" s="57"/>
      <c r="G247" s="57"/>
    </row>
    <row r="1048576" ht="15" customHeight="1" x14ac:dyDescent="0.25"/>
  </sheetData>
  <mergeCells count="1">
    <mergeCell ref="K3:M3"/>
  </mergeCells>
  <pageMargins left="0.7" right="0.7" top="0.75" bottom="0.75" header="0.3" footer="0.3"/>
  <pageSetup orientation="portrait"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FF2DB-892A-4A92-88C1-69ECD025C4BF}">
  <sheetPr>
    <tabColor rgb="FF92D050"/>
  </sheetPr>
  <dimension ref="A1:T1048571"/>
  <sheetViews>
    <sheetView topLeftCell="B1" workbookViewId="0">
      <pane xSplit="4" ySplit="4" topLeftCell="F5" activePane="bottomRight" state="frozen"/>
      <selection pane="topRight"/>
      <selection pane="bottomLeft"/>
      <selection pane="bottomRight" activeCell="B3" sqref="B3"/>
    </sheetView>
  </sheetViews>
  <sheetFormatPr defaultRowHeight="15" x14ac:dyDescent="0.25"/>
  <cols>
    <col min="1" max="1" width="9.5703125" style="42" hidden="1" customWidth="1"/>
    <col min="2" max="3" width="9.140625" style="42" customWidth="1"/>
    <col min="4" max="4" width="44.7109375" style="55" customWidth="1"/>
    <col min="5" max="5" width="19.7109375" style="42" hidden="1" customWidth="1"/>
    <col min="6" max="6" width="7.140625" style="55" customWidth="1"/>
    <col min="7" max="7" width="8.5703125" style="55" customWidth="1"/>
    <col min="8" max="8" width="24.140625" style="42" bestFit="1" customWidth="1"/>
    <col min="9" max="9" width="23.28515625" style="42" hidden="1" customWidth="1"/>
    <col min="10" max="10" width="14.140625" style="55" hidden="1" customWidth="1"/>
    <col min="11" max="13" width="12.85546875" style="55" customWidth="1"/>
    <col min="14" max="14" width="14.140625" style="55" hidden="1" customWidth="1"/>
    <col min="15" max="15" width="16.7109375" style="121" bestFit="1" customWidth="1"/>
    <col min="16" max="16" width="8.5703125" style="121" customWidth="1"/>
    <col min="17" max="17" width="14.85546875" style="121" bestFit="1" customWidth="1"/>
    <col min="18" max="18" width="20.42578125" style="121" bestFit="1" customWidth="1"/>
    <col min="19" max="19" width="44.5703125" style="42" bestFit="1" customWidth="1"/>
    <col min="20" max="20" width="90.28515625" style="42" bestFit="1" customWidth="1"/>
    <col min="21" max="16384" width="9.140625" style="42"/>
  </cols>
  <sheetData>
    <row r="1" spans="1:20" s="41" customFormat="1" ht="12.75" x14ac:dyDescent="0.2">
      <c r="B1" s="101" t="str">
        <f>"2D Barcode Specifications for Metro Business Income Tax Form METBIT-20S-"&amp;Instructions!C5</f>
        <v>2D Barcode Specifications for Metro Business Income Tax Form METBIT-20S-2022</v>
      </c>
      <c r="C1" s="101"/>
      <c r="D1" s="101"/>
      <c r="E1" s="101"/>
      <c r="F1" s="101"/>
      <c r="G1" s="101"/>
      <c r="O1" s="54"/>
      <c r="P1" s="54"/>
      <c r="Q1" s="54"/>
      <c r="R1" s="54"/>
    </row>
    <row r="2" spans="1:20" s="41" customFormat="1" ht="12.75" x14ac:dyDescent="0.2">
      <c r="A2" s="49"/>
      <c r="B2" s="49"/>
      <c r="C2" s="49"/>
      <c r="H2" s="76"/>
      <c r="I2" s="76"/>
      <c r="J2" s="76"/>
      <c r="K2" s="76"/>
      <c r="L2" s="76"/>
      <c r="M2" s="76"/>
      <c r="N2" s="76"/>
      <c r="O2" s="54"/>
      <c r="P2" s="54"/>
      <c r="Q2" s="54"/>
      <c r="R2" s="54"/>
    </row>
    <row r="3" spans="1:20" s="41" customFormat="1" ht="12.75" x14ac:dyDescent="0.2">
      <c r="A3" s="49"/>
      <c r="B3" s="49"/>
      <c r="C3" s="49"/>
      <c r="D3" s="49"/>
      <c r="E3" s="49"/>
      <c r="F3" s="49"/>
      <c r="G3" s="49"/>
      <c r="H3" s="49"/>
      <c r="K3" s="198" t="s">
        <v>334</v>
      </c>
      <c r="L3" s="199"/>
      <c r="M3" s="200"/>
      <c r="O3" s="87"/>
      <c r="P3" s="87"/>
      <c r="Q3" s="87"/>
      <c r="R3" s="87"/>
      <c r="S3" s="49"/>
    </row>
    <row r="4" spans="1:20" s="41" customFormat="1" ht="51" x14ac:dyDescent="0.2">
      <c r="A4" s="59" t="s">
        <v>52</v>
      </c>
      <c r="B4" s="59" t="s">
        <v>53</v>
      </c>
      <c r="C4" s="50" t="s">
        <v>54</v>
      </c>
      <c r="D4" s="50" t="s">
        <v>55</v>
      </c>
      <c r="E4" s="50" t="s">
        <v>56</v>
      </c>
      <c r="F4" s="50" t="s">
        <v>57</v>
      </c>
      <c r="G4" s="50" t="s">
        <v>58</v>
      </c>
      <c r="H4" s="50" t="s">
        <v>59</v>
      </c>
      <c r="I4" s="74" t="s">
        <v>335</v>
      </c>
      <c r="J4" s="139" t="s">
        <v>336</v>
      </c>
      <c r="K4" s="182" t="s">
        <v>336</v>
      </c>
      <c r="L4" s="183" t="s">
        <v>1327</v>
      </c>
      <c r="M4" s="184" t="s">
        <v>337</v>
      </c>
      <c r="N4" s="139" t="s">
        <v>338</v>
      </c>
      <c r="O4" s="89" t="s">
        <v>62</v>
      </c>
      <c r="P4" s="45" t="s">
        <v>339</v>
      </c>
      <c r="Q4" s="109" t="s">
        <v>340</v>
      </c>
      <c r="R4" s="89" t="s">
        <v>65</v>
      </c>
      <c r="S4" s="50" t="s">
        <v>66</v>
      </c>
      <c r="T4" s="50" t="s">
        <v>67</v>
      </c>
    </row>
    <row r="5" spans="1:20" s="41" customFormat="1" ht="12.75" x14ac:dyDescent="0.2">
      <c r="A5" s="41">
        <v>1</v>
      </c>
      <c r="B5" s="41">
        <v>1</v>
      </c>
      <c r="D5" s="34" t="s">
        <v>68</v>
      </c>
      <c r="E5" s="34" t="s">
        <v>68</v>
      </c>
      <c r="F5" s="34" t="s">
        <v>69</v>
      </c>
      <c r="G5" s="34" t="s">
        <v>70</v>
      </c>
      <c r="H5" s="34" t="str">
        <f>_xlfn.CONCAT(RIGHT(_xlfn.CONCAT("000",A5),3),0,E5)</f>
        <v>0010VersionNumber</v>
      </c>
      <c r="I5" s="41" t="s">
        <v>68</v>
      </c>
      <c r="K5" s="159"/>
      <c r="L5" s="155"/>
      <c r="M5" s="160"/>
      <c r="O5" s="54" t="s">
        <v>71</v>
      </c>
      <c r="P5" s="54" t="s">
        <v>69</v>
      </c>
      <c r="Q5" s="54">
        <v>2</v>
      </c>
      <c r="R5" s="54" t="s">
        <v>72</v>
      </c>
      <c r="T5" s="41" t="s">
        <v>71</v>
      </c>
    </row>
    <row r="6" spans="1:20" s="41" customFormat="1" ht="12.75" x14ac:dyDescent="0.2">
      <c r="A6" s="41">
        <f>A5+1</f>
        <v>2</v>
      </c>
      <c r="B6" s="41">
        <v>2</v>
      </c>
      <c r="D6" s="1" t="s">
        <v>73</v>
      </c>
      <c r="E6" s="34" t="s">
        <v>73</v>
      </c>
      <c r="F6" s="34" t="s">
        <v>69</v>
      </c>
      <c r="G6" s="34" t="s">
        <v>70</v>
      </c>
      <c r="H6" s="34" t="str">
        <f t="shared" ref="H6:H50" si="0">_xlfn.CONCAT(RIGHT(_xlfn.CONCAT("000",A6),3),0,E6)</f>
        <v>0020DeveloperCode</v>
      </c>
      <c r="I6" s="41" t="s">
        <v>73</v>
      </c>
      <c r="J6" s="1"/>
      <c r="K6" s="159"/>
      <c r="L6" s="155"/>
      <c r="M6" s="160"/>
      <c r="N6" s="1"/>
      <c r="O6" s="54" t="s">
        <v>74</v>
      </c>
      <c r="P6" s="54" t="s">
        <v>69</v>
      </c>
      <c r="Q6" s="54">
        <v>4</v>
      </c>
      <c r="R6" s="54" t="s">
        <v>72</v>
      </c>
      <c r="T6" s="41" t="s">
        <v>75</v>
      </c>
    </row>
    <row r="7" spans="1:20" s="41" customFormat="1" ht="12.75" x14ac:dyDescent="0.2">
      <c r="A7" s="41">
        <f t="shared" ref="A7:A50" si="1">A6+1</f>
        <v>3</v>
      </c>
      <c r="B7" s="41">
        <v>3</v>
      </c>
      <c r="D7" s="1" t="s">
        <v>76</v>
      </c>
      <c r="E7" s="34" t="s">
        <v>76</v>
      </c>
      <c r="F7" s="34" t="s">
        <v>69</v>
      </c>
      <c r="G7" s="34" t="s">
        <v>70</v>
      </c>
      <c r="H7" s="34" t="str">
        <f t="shared" si="0"/>
        <v>0030Jurisdiction</v>
      </c>
      <c r="I7" s="41" t="s">
        <v>76</v>
      </c>
      <c r="J7" s="1"/>
      <c r="K7" s="159"/>
      <c r="L7" s="155"/>
      <c r="M7" s="160"/>
      <c r="N7" s="1"/>
      <c r="O7" s="54" t="s">
        <v>1169</v>
      </c>
      <c r="P7" s="54" t="s">
        <v>69</v>
      </c>
      <c r="Q7" s="54">
        <v>4</v>
      </c>
      <c r="R7" s="54" t="s">
        <v>72</v>
      </c>
      <c r="T7" s="41" t="s">
        <v>1169</v>
      </c>
    </row>
    <row r="8" spans="1:20" s="41" customFormat="1" ht="12.75" x14ac:dyDescent="0.2">
      <c r="A8" s="41">
        <f t="shared" si="1"/>
        <v>4</v>
      </c>
      <c r="B8" s="41">
        <v>4</v>
      </c>
      <c r="D8" s="1" t="s">
        <v>78</v>
      </c>
      <c r="E8" s="34" t="s">
        <v>78</v>
      </c>
      <c r="F8" s="34" t="s">
        <v>69</v>
      </c>
      <c r="G8" s="34" t="s">
        <v>70</v>
      </c>
      <c r="H8" s="34" t="str">
        <f t="shared" si="0"/>
        <v>0040DescriptionFormName</v>
      </c>
      <c r="I8" s="41" t="s">
        <v>78</v>
      </c>
      <c r="J8" s="1"/>
      <c r="K8" s="159"/>
      <c r="L8" s="155"/>
      <c r="M8" s="160"/>
      <c r="N8" s="1"/>
      <c r="O8" s="112" t="s">
        <v>1221</v>
      </c>
      <c r="P8" s="54" t="s">
        <v>69</v>
      </c>
      <c r="Q8" s="54">
        <v>16</v>
      </c>
      <c r="R8" s="54" t="s">
        <v>72</v>
      </c>
      <c r="T8" s="41" t="str">
        <f>O8</f>
        <v>METBIT-20S-2022</v>
      </c>
    </row>
    <row r="9" spans="1:20" s="41" customFormat="1" ht="12.75" x14ac:dyDescent="0.2">
      <c r="A9" s="41">
        <f t="shared" si="1"/>
        <v>5</v>
      </c>
      <c r="B9" s="41">
        <v>5</v>
      </c>
      <c r="D9" s="1" t="s">
        <v>79</v>
      </c>
      <c r="E9" s="34" t="s">
        <v>79</v>
      </c>
      <c r="F9" s="34" t="s">
        <v>69</v>
      </c>
      <c r="G9" s="34" t="s">
        <v>70</v>
      </c>
      <c r="H9" s="34" t="str">
        <f t="shared" si="0"/>
        <v>0050SpecificationVersion</v>
      </c>
      <c r="I9" s="41" t="s">
        <v>79</v>
      </c>
      <c r="J9" s="1"/>
      <c r="K9" s="159"/>
      <c r="L9" s="155"/>
      <c r="M9" s="160"/>
      <c r="N9" s="1"/>
      <c r="O9" s="47">
        <f>spec_version</f>
        <v>27</v>
      </c>
      <c r="P9" s="54" t="s">
        <v>69</v>
      </c>
      <c r="Q9" s="54">
        <v>4</v>
      </c>
      <c r="R9" s="54" t="s">
        <v>80</v>
      </c>
      <c r="S9" s="41" t="s">
        <v>81</v>
      </c>
      <c r="T9" s="41">
        <f>O9</f>
        <v>27</v>
      </c>
    </row>
    <row r="10" spans="1:20" s="41" customFormat="1" ht="12.75" x14ac:dyDescent="0.2">
      <c r="A10" s="41">
        <f t="shared" si="1"/>
        <v>6</v>
      </c>
      <c r="B10" s="41">
        <v>6</v>
      </c>
      <c r="D10" s="1" t="s">
        <v>82</v>
      </c>
      <c r="E10" s="34" t="s">
        <v>82</v>
      </c>
      <c r="F10" s="34" t="s">
        <v>69</v>
      </c>
      <c r="G10" s="34" t="s">
        <v>70</v>
      </c>
      <c r="H10" s="34" t="str">
        <f t="shared" si="0"/>
        <v>0060SoftwareFormVersion</v>
      </c>
      <c r="I10" s="41" t="s">
        <v>82</v>
      </c>
      <c r="J10" s="1"/>
      <c r="K10" s="159"/>
      <c r="L10" s="155"/>
      <c r="M10" s="160"/>
      <c r="N10" s="1"/>
      <c r="O10" s="54">
        <v>0.01</v>
      </c>
      <c r="P10" s="54" t="s">
        <v>69</v>
      </c>
      <c r="Q10" s="54">
        <v>15</v>
      </c>
      <c r="R10" s="54" t="s">
        <v>72</v>
      </c>
      <c r="T10" s="41" t="s">
        <v>83</v>
      </c>
    </row>
    <row r="11" spans="1:20" s="41" customFormat="1" ht="12.75" x14ac:dyDescent="0.2">
      <c r="A11" s="41">
        <f t="shared" si="1"/>
        <v>7</v>
      </c>
      <c r="B11" s="41">
        <v>7</v>
      </c>
      <c r="D11" s="1" t="s">
        <v>84</v>
      </c>
      <c r="E11" s="34" t="s">
        <v>85</v>
      </c>
      <c r="F11" s="34" t="s">
        <v>70</v>
      </c>
      <c r="G11" s="34" t="s">
        <v>70</v>
      </c>
      <c r="H11" s="34" t="str">
        <f t="shared" si="0"/>
        <v>0070periodfrom</v>
      </c>
      <c r="I11" s="41" t="s">
        <v>85</v>
      </c>
      <c r="J11" s="1"/>
      <c r="K11" s="159"/>
      <c r="L11" s="155"/>
      <c r="M11" s="160"/>
      <c r="N11" s="1"/>
      <c r="O11" s="48">
        <v>44562</v>
      </c>
      <c r="P11" s="54" t="s">
        <v>69</v>
      </c>
      <c r="Q11" s="54">
        <v>10</v>
      </c>
      <c r="R11" s="131" t="s">
        <v>72</v>
      </c>
      <c r="S11" s="64" t="s">
        <v>86</v>
      </c>
    </row>
    <row r="12" spans="1:20" s="41" customFormat="1" ht="12.75" x14ac:dyDescent="0.2">
      <c r="A12" s="41">
        <f t="shared" si="1"/>
        <v>8</v>
      </c>
      <c r="B12" s="41">
        <v>8</v>
      </c>
      <c r="D12" s="1" t="s">
        <v>87</v>
      </c>
      <c r="E12" s="34" t="s">
        <v>88</v>
      </c>
      <c r="F12" s="34" t="s">
        <v>70</v>
      </c>
      <c r="G12" s="34" t="s">
        <v>70</v>
      </c>
      <c r="H12" s="34" t="str">
        <f t="shared" si="0"/>
        <v>0080periodto</v>
      </c>
      <c r="I12" s="41" t="s">
        <v>88</v>
      </c>
      <c r="J12" s="1"/>
      <c r="K12" s="159"/>
      <c r="L12" s="155"/>
      <c r="M12" s="160"/>
      <c r="N12" s="1"/>
      <c r="O12" s="48">
        <v>44926</v>
      </c>
      <c r="P12" s="54" t="s">
        <v>69</v>
      </c>
      <c r="Q12" s="54">
        <v>10</v>
      </c>
      <c r="R12" s="131" t="s">
        <v>72</v>
      </c>
      <c r="S12" s="64" t="s">
        <v>86</v>
      </c>
    </row>
    <row r="13" spans="1:20" s="41" customFormat="1" ht="12.75" x14ac:dyDescent="0.2">
      <c r="A13" s="41">
        <f t="shared" si="1"/>
        <v>9</v>
      </c>
      <c r="B13" s="41">
        <v>9</v>
      </c>
      <c r="D13" s="144" t="s">
        <v>89</v>
      </c>
      <c r="E13" s="34" t="s">
        <v>90</v>
      </c>
      <c r="F13" s="34" t="s">
        <v>70</v>
      </c>
      <c r="G13" s="34" t="s">
        <v>70</v>
      </c>
      <c r="H13" s="34" t="str">
        <f t="shared" si="0"/>
        <v>0090accountid</v>
      </c>
      <c r="I13" s="41" t="s">
        <v>90</v>
      </c>
      <c r="J13" s="1" t="s">
        <v>341</v>
      </c>
      <c r="K13" s="159" t="s">
        <v>342</v>
      </c>
      <c r="L13" s="155" t="s">
        <v>1208</v>
      </c>
      <c r="M13" s="160"/>
      <c r="N13" s="1" t="s">
        <v>344</v>
      </c>
      <c r="O13" s="54"/>
      <c r="P13" s="54" t="s">
        <v>70</v>
      </c>
      <c r="Q13" s="54">
        <v>10</v>
      </c>
      <c r="R13" s="54" t="s">
        <v>80</v>
      </c>
      <c r="S13" s="41" t="s">
        <v>91</v>
      </c>
      <c r="T13" s="41" t="s">
        <v>92</v>
      </c>
    </row>
    <row r="14" spans="1:20" x14ac:dyDescent="0.25">
      <c r="A14" s="41">
        <f t="shared" si="1"/>
        <v>10</v>
      </c>
      <c r="B14" s="41">
        <v>10</v>
      </c>
      <c r="C14" s="41"/>
      <c r="D14" s="1" t="s">
        <v>1172</v>
      </c>
      <c r="E14" s="34" t="s">
        <v>94</v>
      </c>
      <c r="F14" s="34" t="s">
        <v>70</v>
      </c>
      <c r="G14" s="34" t="s">
        <v>70</v>
      </c>
      <c r="H14" s="34" t="str">
        <f t="shared" si="0"/>
        <v>0100taxid</v>
      </c>
      <c r="I14" s="42" t="s">
        <v>94</v>
      </c>
      <c r="J14" s="1"/>
      <c r="K14" s="159"/>
      <c r="L14" s="155"/>
      <c r="M14" s="160"/>
      <c r="N14" s="1"/>
      <c r="O14" s="54"/>
      <c r="P14" s="54" t="s">
        <v>70</v>
      </c>
      <c r="Q14" s="54">
        <v>11</v>
      </c>
      <c r="R14" s="54" t="s">
        <v>72</v>
      </c>
      <c r="S14" s="37" t="s">
        <v>346</v>
      </c>
      <c r="T14" s="41"/>
    </row>
    <row r="15" spans="1:20" x14ac:dyDescent="0.25">
      <c r="A15" s="41">
        <f t="shared" si="1"/>
        <v>11</v>
      </c>
      <c r="B15" s="41">
        <v>11</v>
      </c>
      <c r="C15" s="41"/>
      <c r="D15" s="1" t="s">
        <v>96</v>
      </c>
      <c r="E15" s="34" t="s">
        <v>96</v>
      </c>
      <c r="F15" s="34" t="s">
        <v>70</v>
      </c>
      <c r="G15" s="34" t="s">
        <v>70</v>
      </c>
      <c r="H15" s="34" t="str">
        <f t="shared" si="0"/>
        <v>0110NAICS</v>
      </c>
      <c r="I15" s="42" t="s">
        <v>96</v>
      </c>
      <c r="J15" s="1" t="s">
        <v>96</v>
      </c>
      <c r="K15" s="159" t="s">
        <v>96</v>
      </c>
      <c r="L15" s="155" t="s">
        <v>96</v>
      </c>
      <c r="M15" s="160"/>
      <c r="N15" s="1"/>
      <c r="P15" s="54" t="s">
        <v>70</v>
      </c>
      <c r="Q15" s="121">
        <v>6</v>
      </c>
      <c r="R15" s="121" t="s">
        <v>80</v>
      </c>
      <c r="S15" s="42" t="s">
        <v>98</v>
      </c>
      <c r="T15" s="42" t="s">
        <v>99</v>
      </c>
    </row>
    <row r="16" spans="1:20" x14ac:dyDescent="0.25">
      <c r="A16" s="41">
        <v>13</v>
      </c>
      <c r="B16" s="41">
        <v>12</v>
      </c>
      <c r="C16" s="41"/>
      <c r="D16" s="1" t="s">
        <v>104</v>
      </c>
      <c r="E16" s="34" t="s">
        <v>1175</v>
      </c>
      <c r="F16" s="34" t="s">
        <v>70</v>
      </c>
      <c r="G16" s="34" t="s">
        <v>70</v>
      </c>
      <c r="H16" s="34" t="str">
        <f t="shared" si="0"/>
        <v>0130BusName</v>
      </c>
      <c r="I16" s="42" t="s">
        <v>1175</v>
      </c>
      <c r="J16" s="1"/>
      <c r="K16" s="159"/>
      <c r="L16" s="155"/>
      <c r="M16" s="160"/>
      <c r="N16" s="1"/>
      <c r="O16" s="54"/>
      <c r="P16" s="54" t="s">
        <v>70</v>
      </c>
      <c r="Q16" s="54">
        <v>100</v>
      </c>
      <c r="R16" s="54" t="s">
        <v>72</v>
      </c>
      <c r="S16" s="41"/>
      <c r="T16" s="41"/>
    </row>
    <row r="17" spans="1:20" x14ac:dyDescent="0.25">
      <c r="A17" s="41">
        <f t="shared" si="1"/>
        <v>14</v>
      </c>
      <c r="B17" s="41">
        <v>13</v>
      </c>
      <c r="C17" s="41"/>
      <c r="D17" s="1" t="s">
        <v>1176</v>
      </c>
      <c r="E17" s="34" t="s">
        <v>1177</v>
      </c>
      <c r="F17" s="34" t="s">
        <v>70</v>
      </c>
      <c r="G17" s="34" t="s">
        <v>70</v>
      </c>
      <c r="H17" s="34" t="str">
        <f t="shared" si="0"/>
        <v>0140AddressChange</v>
      </c>
      <c r="I17" s="42" t="s">
        <v>1177</v>
      </c>
      <c r="J17" s="1"/>
      <c r="K17" s="161" t="s">
        <v>347</v>
      </c>
      <c r="L17" s="158" t="s">
        <v>348</v>
      </c>
      <c r="M17" s="160"/>
      <c r="N17" s="1"/>
      <c r="O17" s="54">
        <v>0</v>
      </c>
      <c r="P17" s="54" t="s">
        <v>69</v>
      </c>
      <c r="Q17" s="54">
        <v>1</v>
      </c>
      <c r="R17" s="54" t="s">
        <v>80</v>
      </c>
      <c r="S17" s="41" t="s">
        <v>102</v>
      </c>
      <c r="T17" s="41" t="s">
        <v>103</v>
      </c>
    </row>
    <row r="18" spans="1:20" x14ac:dyDescent="0.25">
      <c r="A18" s="41">
        <f t="shared" si="1"/>
        <v>15</v>
      </c>
      <c r="B18" s="41">
        <v>14</v>
      </c>
      <c r="C18" s="41"/>
      <c r="D18" s="1" t="s">
        <v>108</v>
      </c>
      <c r="E18" s="34" t="s">
        <v>537</v>
      </c>
      <c r="F18" s="34" t="s">
        <v>70</v>
      </c>
      <c r="G18" s="34" t="s">
        <v>70</v>
      </c>
      <c r="H18" s="34" t="str">
        <f t="shared" si="0"/>
        <v>0150MailingAddress</v>
      </c>
      <c r="I18" s="42" t="s">
        <v>537</v>
      </c>
      <c r="J18" s="1"/>
      <c r="K18" s="159"/>
      <c r="L18" s="155"/>
      <c r="M18" s="160"/>
      <c r="N18" s="1"/>
      <c r="O18" s="54"/>
      <c r="P18" s="54" t="s">
        <v>70</v>
      </c>
      <c r="Q18" s="54">
        <v>75</v>
      </c>
      <c r="R18" s="54" t="s">
        <v>72</v>
      </c>
      <c r="S18" s="41"/>
      <c r="T18" s="41"/>
    </row>
    <row r="19" spans="1:20" x14ac:dyDescent="0.25">
      <c r="A19" s="41">
        <f t="shared" si="1"/>
        <v>16</v>
      </c>
      <c r="B19" s="41">
        <v>15</v>
      </c>
      <c r="C19" s="41"/>
      <c r="D19" s="1" t="s">
        <v>110</v>
      </c>
      <c r="E19" s="34" t="s">
        <v>110</v>
      </c>
      <c r="F19" s="34" t="s">
        <v>70</v>
      </c>
      <c r="G19" s="34" t="s">
        <v>70</v>
      </c>
      <c r="H19" s="34" t="str">
        <f t="shared" si="0"/>
        <v>0160City</v>
      </c>
      <c r="I19" s="42" t="s">
        <v>110</v>
      </c>
      <c r="J19" s="1"/>
      <c r="K19" s="159"/>
      <c r="L19" s="155"/>
      <c r="M19" s="160"/>
      <c r="N19" s="1"/>
      <c r="O19" s="54"/>
      <c r="P19" s="54" t="s">
        <v>70</v>
      </c>
      <c r="Q19" s="54">
        <v>30</v>
      </c>
      <c r="R19" s="54" t="s">
        <v>72</v>
      </c>
      <c r="S19" s="41"/>
      <c r="T19" s="41"/>
    </row>
    <row r="20" spans="1:20" x14ac:dyDescent="0.25">
      <c r="A20" s="41">
        <f t="shared" si="1"/>
        <v>17</v>
      </c>
      <c r="B20" s="41">
        <v>16</v>
      </c>
      <c r="C20" s="41"/>
      <c r="D20" s="1" t="s">
        <v>112</v>
      </c>
      <c r="E20" s="34" t="s">
        <v>112</v>
      </c>
      <c r="F20" s="34" t="s">
        <v>70</v>
      </c>
      <c r="G20" s="34" t="s">
        <v>70</v>
      </c>
      <c r="H20" s="34" t="str">
        <f t="shared" si="0"/>
        <v>0170State</v>
      </c>
      <c r="I20" s="42" t="s">
        <v>112</v>
      </c>
      <c r="J20" s="1"/>
      <c r="K20" s="159"/>
      <c r="L20" s="155"/>
      <c r="M20" s="160"/>
      <c r="N20" s="1"/>
      <c r="O20" s="54"/>
      <c r="P20" s="54" t="s">
        <v>70</v>
      </c>
      <c r="Q20" s="54">
        <v>10</v>
      </c>
      <c r="R20" s="54" t="s">
        <v>72</v>
      </c>
      <c r="S20" s="41"/>
      <c r="T20" s="41" t="s">
        <v>114</v>
      </c>
    </row>
    <row r="21" spans="1:20" x14ac:dyDescent="0.25">
      <c r="A21" s="41">
        <f t="shared" si="1"/>
        <v>18</v>
      </c>
      <c r="B21" s="41">
        <v>17</v>
      </c>
      <c r="C21" s="41"/>
      <c r="D21" s="1" t="s">
        <v>1178</v>
      </c>
      <c r="E21" s="34" t="s">
        <v>1178</v>
      </c>
      <c r="F21" s="34" t="s">
        <v>70</v>
      </c>
      <c r="G21" s="34" t="s">
        <v>70</v>
      </c>
      <c r="H21" s="34" t="str">
        <f t="shared" si="0"/>
        <v>0180Zip</v>
      </c>
      <c r="I21" s="42" t="s">
        <v>1178</v>
      </c>
      <c r="J21" s="1"/>
      <c r="K21" s="159"/>
      <c r="L21" s="155"/>
      <c r="M21" s="160"/>
      <c r="N21" s="1"/>
      <c r="O21" s="54"/>
      <c r="P21" s="54" t="s">
        <v>70</v>
      </c>
      <c r="Q21" s="54">
        <v>15</v>
      </c>
      <c r="R21" s="54" t="s">
        <v>72</v>
      </c>
      <c r="S21" s="41" t="s">
        <v>117</v>
      </c>
      <c r="T21" s="41"/>
    </row>
    <row r="22" spans="1:20" x14ac:dyDescent="0.25">
      <c r="A22" s="41">
        <v>23</v>
      </c>
      <c r="B22" s="41">
        <v>18</v>
      </c>
      <c r="C22" s="41"/>
      <c r="D22" s="1" t="s">
        <v>126</v>
      </c>
      <c r="E22" s="34" t="s">
        <v>127</v>
      </c>
      <c r="F22" s="34" t="s">
        <v>70</v>
      </c>
      <c r="G22" s="34" t="s">
        <v>70</v>
      </c>
      <c r="H22" s="34" t="str">
        <f t="shared" si="0"/>
        <v>0230InitialReturn</v>
      </c>
      <c r="I22" s="42" t="s">
        <v>127</v>
      </c>
      <c r="J22" s="1" t="s">
        <v>127</v>
      </c>
      <c r="K22" s="159" t="s">
        <v>127</v>
      </c>
      <c r="L22" s="155"/>
      <c r="M22" s="160"/>
      <c r="N22" s="1"/>
      <c r="O22" s="54">
        <v>0</v>
      </c>
      <c r="P22" s="54" t="s">
        <v>69</v>
      </c>
      <c r="Q22" s="54">
        <v>1</v>
      </c>
      <c r="R22" s="54" t="s">
        <v>80</v>
      </c>
      <c r="S22" s="41" t="s">
        <v>102</v>
      </c>
      <c r="T22" s="41" t="s">
        <v>103</v>
      </c>
    </row>
    <row r="23" spans="1:20" x14ac:dyDescent="0.25">
      <c r="A23" s="41">
        <f t="shared" si="1"/>
        <v>24</v>
      </c>
      <c r="B23" s="41">
        <v>19</v>
      </c>
      <c r="C23" s="41"/>
      <c r="D23" s="1" t="s">
        <v>128</v>
      </c>
      <c r="E23" s="34" t="s">
        <v>129</v>
      </c>
      <c r="F23" s="34" t="s">
        <v>70</v>
      </c>
      <c r="G23" s="34" t="s">
        <v>70</v>
      </c>
      <c r="H23" s="34" t="str">
        <f t="shared" si="0"/>
        <v>0240FinalReturn</v>
      </c>
      <c r="I23" s="42" t="s">
        <v>129</v>
      </c>
      <c r="J23" s="1" t="s">
        <v>353</v>
      </c>
      <c r="K23" s="159" t="s">
        <v>353</v>
      </c>
      <c r="L23" s="155"/>
      <c r="M23" s="160"/>
      <c r="N23" s="1"/>
      <c r="O23" s="54">
        <v>0</v>
      </c>
      <c r="P23" s="54" t="s">
        <v>69</v>
      </c>
      <c r="Q23" s="54">
        <v>1</v>
      </c>
      <c r="R23" s="54" t="s">
        <v>80</v>
      </c>
      <c r="S23" s="41" t="s">
        <v>102</v>
      </c>
      <c r="T23" s="41" t="s">
        <v>103</v>
      </c>
    </row>
    <row r="24" spans="1:20" x14ac:dyDescent="0.25">
      <c r="A24" s="41">
        <f t="shared" si="1"/>
        <v>25</v>
      </c>
      <c r="B24" s="41">
        <v>20</v>
      </c>
      <c r="C24" s="41"/>
      <c r="D24" s="1" t="s">
        <v>130</v>
      </c>
      <c r="E24" s="34" t="s">
        <v>356</v>
      </c>
      <c r="F24" s="34" t="s">
        <v>70</v>
      </c>
      <c r="G24" s="34" t="s">
        <v>70</v>
      </c>
      <c r="H24" s="34" t="str">
        <f t="shared" si="0"/>
        <v>0250AmendedReturn</v>
      </c>
      <c r="I24" s="42" t="s">
        <v>356</v>
      </c>
      <c r="J24" s="1" t="s">
        <v>354</v>
      </c>
      <c r="K24" s="159" t="s">
        <v>355</v>
      </c>
      <c r="L24" s="155" t="s">
        <v>356</v>
      </c>
      <c r="M24" s="160"/>
      <c r="N24" s="1"/>
      <c r="O24" s="54">
        <v>0</v>
      </c>
      <c r="P24" s="54" t="s">
        <v>69</v>
      </c>
      <c r="Q24" s="54">
        <v>1</v>
      </c>
      <c r="R24" s="54" t="s">
        <v>80</v>
      </c>
      <c r="S24" s="41" t="s">
        <v>102</v>
      </c>
      <c r="T24" s="41" t="s">
        <v>103</v>
      </c>
    </row>
    <row r="25" spans="1:20" x14ac:dyDescent="0.25">
      <c r="A25" s="41">
        <f t="shared" si="1"/>
        <v>26</v>
      </c>
      <c r="B25" s="41">
        <v>21</v>
      </c>
      <c r="C25" s="41"/>
      <c r="D25" s="1" t="s">
        <v>547</v>
      </c>
      <c r="E25" s="34" t="s">
        <v>358</v>
      </c>
      <c r="F25" s="34" t="s">
        <v>70</v>
      </c>
      <c r="G25" s="34" t="s">
        <v>70</v>
      </c>
      <c r="H25" s="34" t="str">
        <f t="shared" si="0"/>
        <v>0260ExtensionFiled</v>
      </c>
      <c r="I25" s="42" t="s">
        <v>358</v>
      </c>
      <c r="J25" s="1" t="s">
        <v>357</v>
      </c>
      <c r="K25" s="159" t="s">
        <v>357</v>
      </c>
      <c r="L25" s="155" t="s">
        <v>358</v>
      </c>
      <c r="M25" s="160"/>
      <c r="N25" s="1"/>
      <c r="O25" s="54">
        <v>0</v>
      </c>
      <c r="P25" s="54" t="s">
        <v>69</v>
      </c>
      <c r="Q25" s="54">
        <v>1</v>
      </c>
      <c r="R25" s="54" t="s">
        <v>80</v>
      </c>
      <c r="S25" s="41" t="s">
        <v>102</v>
      </c>
      <c r="T25" s="41" t="s">
        <v>103</v>
      </c>
    </row>
    <row r="26" spans="1:20" x14ac:dyDescent="0.25">
      <c r="A26" s="41">
        <f t="shared" si="1"/>
        <v>27</v>
      </c>
      <c r="B26" s="41">
        <v>22</v>
      </c>
      <c r="C26" s="41" t="s">
        <v>1006</v>
      </c>
      <c r="D26" s="1" t="s">
        <v>466</v>
      </c>
      <c r="E26" s="34" t="s">
        <v>164</v>
      </c>
      <c r="F26" s="34" t="s">
        <v>70</v>
      </c>
      <c r="G26" s="34" t="s">
        <v>70</v>
      </c>
      <c r="H26" s="34" t="str">
        <f t="shared" si="0"/>
        <v>0270NetIncome</v>
      </c>
      <c r="I26" s="42" t="s">
        <v>164</v>
      </c>
      <c r="J26" s="1" t="s">
        <v>164</v>
      </c>
      <c r="K26" s="159" t="s">
        <v>164</v>
      </c>
      <c r="L26" s="155" t="s">
        <v>164</v>
      </c>
      <c r="M26" s="160" t="s">
        <v>384</v>
      </c>
      <c r="N26" s="1"/>
      <c r="O26" s="54">
        <v>0</v>
      </c>
      <c r="P26" s="54" t="s">
        <v>70</v>
      </c>
      <c r="Q26" s="54">
        <v>16</v>
      </c>
      <c r="R26" s="54" t="s">
        <v>80</v>
      </c>
      <c r="S26" s="41" t="s">
        <v>135</v>
      </c>
      <c r="T26" s="41" t="s">
        <v>136</v>
      </c>
    </row>
    <row r="27" spans="1:20" x14ac:dyDescent="0.25">
      <c r="A27" s="41">
        <f t="shared" si="1"/>
        <v>28</v>
      </c>
      <c r="B27" s="41">
        <v>23</v>
      </c>
      <c r="C27" s="41" t="s">
        <v>1009</v>
      </c>
      <c r="D27" s="1" t="s">
        <v>1184</v>
      </c>
      <c r="E27" s="34" t="s">
        <v>1185</v>
      </c>
      <c r="F27" s="34" t="s">
        <v>70</v>
      </c>
      <c r="G27" s="34" t="s">
        <v>70</v>
      </c>
      <c r="H27" s="34" t="str">
        <f t="shared" si="0"/>
        <v>0280AddBack</v>
      </c>
      <c r="I27" s="42" t="s">
        <v>1185</v>
      </c>
      <c r="J27" s="1" t="s">
        <v>174</v>
      </c>
      <c r="K27" s="159" t="s">
        <v>174</v>
      </c>
      <c r="L27" s="155" t="s">
        <v>1185</v>
      </c>
      <c r="M27" s="160" t="s">
        <v>362</v>
      </c>
      <c r="N27" s="1" t="s">
        <v>456</v>
      </c>
      <c r="O27" s="54">
        <v>0</v>
      </c>
      <c r="P27" s="54" t="s">
        <v>70</v>
      </c>
      <c r="Q27" s="54">
        <v>16</v>
      </c>
      <c r="R27" s="54" t="s">
        <v>80</v>
      </c>
      <c r="S27" s="41" t="s">
        <v>135</v>
      </c>
      <c r="T27" s="41" t="s">
        <v>136</v>
      </c>
    </row>
    <row r="28" spans="1:20" x14ac:dyDescent="0.25">
      <c r="A28" s="41">
        <f t="shared" si="1"/>
        <v>29</v>
      </c>
      <c r="B28" s="41">
        <v>24</v>
      </c>
      <c r="C28" s="41" t="s">
        <v>1017</v>
      </c>
      <c r="D28" s="1" t="s">
        <v>1186</v>
      </c>
      <c r="E28" s="34" t="s">
        <v>394</v>
      </c>
      <c r="F28" s="34" t="s">
        <v>70</v>
      </c>
      <c r="G28" s="34" t="s">
        <v>70</v>
      </c>
      <c r="H28" s="34" t="str">
        <f t="shared" si="0"/>
        <v>0290OtherAddSub</v>
      </c>
      <c r="I28" s="42" t="s">
        <v>394</v>
      </c>
      <c r="J28" s="1" t="s">
        <v>394</v>
      </c>
      <c r="K28" s="159" t="s">
        <v>394</v>
      </c>
      <c r="L28" s="155" t="s">
        <v>394</v>
      </c>
      <c r="M28" s="160" t="s">
        <v>384</v>
      </c>
      <c r="N28" s="1"/>
      <c r="O28" s="54">
        <v>0</v>
      </c>
      <c r="P28" s="54" t="s">
        <v>70</v>
      </c>
      <c r="Q28" s="54">
        <v>16</v>
      </c>
      <c r="R28" s="54" t="s">
        <v>80</v>
      </c>
      <c r="S28" s="41" t="s">
        <v>135</v>
      </c>
      <c r="T28" s="41" t="s">
        <v>136</v>
      </c>
    </row>
    <row r="29" spans="1:20" x14ac:dyDescent="0.25">
      <c r="A29" s="41">
        <f t="shared" si="1"/>
        <v>30</v>
      </c>
      <c r="B29" s="41">
        <v>25</v>
      </c>
      <c r="C29" s="41" t="s">
        <v>1019</v>
      </c>
      <c r="D29" s="1" t="s">
        <v>197</v>
      </c>
      <c r="E29" s="34" t="s">
        <v>1187</v>
      </c>
      <c r="F29" s="34" t="s">
        <v>70</v>
      </c>
      <c r="G29" s="34" t="s">
        <v>70</v>
      </c>
      <c r="H29" s="34" t="str">
        <f t="shared" si="0"/>
        <v>0300SubjectNetIncome</v>
      </c>
      <c r="I29" s="42" t="s">
        <v>1187</v>
      </c>
      <c r="J29" s="1" t="s">
        <v>1187</v>
      </c>
      <c r="K29" s="159" t="s">
        <v>1187</v>
      </c>
      <c r="L29" s="155" t="s">
        <v>1187</v>
      </c>
      <c r="M29" s="160" t="s">
        <v>384</v>
      </c>
      <c r="N29" s="1"/>
      <c r="O29" s="54">
        <v>0</v>
      </c>
      <c r="P29" s="54" t="s">
        <v>70</v>
      </c>
      <c r="Q29" s="54">
        <v>16</v>
      </c>
      <c r="R29" s="54" t="s">
        <v>80</v>
      </c>
      <c r="S29" s="41" t="s">
        <v>135</v>
      </c>
      <c r="T29" s="41" t="s">
        <v>136</v>
      </c>
    </row>
    <row r="30" spans="1:20" x14ac:dyDescent="0.25">
      <c r="A30" s="41">
        <f t="shared" si="1"/>
        <v>31</v>
      </c>
      <c r="B30" s="41">
        <v>26</v>
      </c>
      <c r="C30" s="41" t="s">
        <v>999</v>
      </c>
      <c r="D30" s="1" t="s">
        <v>1188</v>
      </c>
      <c r="E30" s="34" t="s">
        <v>1189</v>
      </c>
      <c r="F30" s="34" t="s">
        <v>70</v>
      </c>
      <c r="G30" s="34" t="s">
        <v>70</v>
      </c>
      <c r="H30" s="34" t="str">
        <f t="shared" si="0"/>
        <v>0310MetroGrossIncome</v>
      </c>
      <c r="I30" s="42" t="s">
        <v>1189</v>
      </c>
      <c r="J30" s="1" t="s">
        <v>1189</v>
      </c>
      <c r="K30" s="159" t="s">
        <v>1189</v>
      </c>
      <c r="L30" s="155" t="s">
        <v>1189</v>
      </c>
      <c r="M30" s="160" t="s">
        <v>362</v>
      </c>
      <c r="N30" s="1"/>
      <c r="O30" s="54">
        <v>0</v>
      </c>
      <c r="P30" s="54" t="s">
        <v>70</v>
      </c>
      <c r="Q30" s="54">
        <v>16</v>
      </c>
      <c r="R30" s="54" t="s">
        <v>80</v>
      </c>
      <c r="S30" s="41" t="s">
        <v>139</v>
      </c>
      <c r="T30" s="41" t="s">
        <v>140</v>
      </c>
    </row>
    <row r="31" spans="1:20" x14ac:dyDescent="0.25">
      <c r="A31" s="41">
        <f t="shared" si="1"/>
        <v>32</v>
      </c>
      <c r="B31" s="41">
        <v>27</v>
      </c>
      <c r="C31" s="41" t="s">
        <v>553</v>
      </c>
      <c r="D31" s="1" t="s">
        <v>1190</v>
      </c>
      <c r="E31" s="34" t="s">
        <v>364</v>
      </c>
      <c r="F31" s="34" t="s">
        <v>70</v>
      </c>
      <c r="G31" s="34" t="s">
        <v>70</v>
      </c>
      <c r="H31" s="34" t="str">
        <f t="shared" si="0"/>
        <v>0320TotalGrossIncome</v>
      </c>
      <c r="I31" s="42" t="s">
        <v>364</v>
      </c>
      <c r="J31" s="1" t="s">
        <v>1210</v>
      </c>
      <c r="K31" s="159" t="s">
        <v>1210</v>
      </c>
      <c r="L31" s="155" t="s">
        <v>364</v>
      </c>
      <c r="M31" s="160" t="s">
        <v>362</v>
      </c>
      <c r="N31" s="1"/>
      <c r="O31" s="54">
        <v>0</v>
      </c>
      <c r="P31" s="54" t="s">
        <v>70</v>
      </c>
      <c r="Q31" s="54">
        <v>16</v>
      </c>
      <c r="R31" s="54" t="s">
        <v>80</v>
      </c>
      <c r="S31" s="41" t="s">
        <v>139</v>
      </c>
      <c r="T31" s="41" t="s">
        <v>140</v>
      </c>
    </row>
    <row r="32" spans="1:20" x14ac:dyDescent="0.25">
      <c r="A32" s="41">
        <f t="shared" si="1"/>
        <v>33</v>
      </c>
      <c r="B32" s="41">
        <v>28</v>
      </c>
      <c r="C32" s="41" t="s">
        <v>1003</v>
      </c>
      <c r="D32" s="1" t="s">
        <v>1192</v>
      </c>
      <c r="E32" s="34" t="s">
        <v>1193</v>
      </c>
      <c r="F32" s="34" t="s">
        <v>70</v>
      </c>
      <c r="G32" s="34" t="s">
        <v>70</v>
      </c>
      <c r="H32" s="34" t="str">
        <f t="shared" si="0"/>
        <v>0330Apportionment</v>
      </c>
      <c r="I32" s="42" t="s">
        <v>1193</v>
      </c>
      <c r="J32" s="1" t="s">
        <v>1211</v>
      </c>
      <c r="K32" s="159" t="s">
        <v>1211</v>
      </c>
      <c r="L32" s="155" t="s">
        <v>1211</v>
      </c>
      <c r="M32" s="160" t="s">
        <v>369</v>
      </c>
      <c r="N32" s="1"/>
      <c r="O32" s="54">
        <v>0</v>
      </c>
      <c r="P32" s="54" t="s">
        <v>70</v>
      </c>
      <c r="Q32" s="54">
        <v>8</v>
      </c>
      <c r="R32" s="54" t="s">
        <v>80</v>
      </c>
      <c r="S32" s="41" t="s">
        <v>143</v>
      </c>
      <c r="T32" s="41" t="s">
        <v>1194</v>
      </c>
    </row>
    <row r="33" spans="1:20" x14ac:dyDescent="0.25">
      <c r="A33" s="41">
        <f t="shared" si="1"/>
        <v>34</v>
      </c>
      <c r="B33" s="41">
        <v>29</v>
      </c>
      <c r="C33" s="41" t="s">
        <v>385</v>
      </c>
      <c r="D33" s="1" t="s">
        <v>1195</v>
      </c>
      <c r="E33" s="34" t="s">
        <v>1196</v>
      </c>
      <c r="F33" s="34" t="s">
        <v>70</v>
      </c>
      <c r="G33" s="34" t="s">
        <v>70</v>
      </c>
      <c r="H33" s="34" t="str">
        <f t="shared" si="0"/>
        <v>0340ApportionedNetIncome</v>
      </c>
      <c r="I33" s="42" t="s">
        <v>1196</v>
      </c>
      <c r="J33" s="1" t="s">
        <v>1196</v>
      </c>
      <c r="K33" s="159" t="s">
        <v>1196</v>
      </c>
      <c r="L33" s="155" t="s">
        <v>1196</v>
      </c>
      <c r="M33" s="160" t="s">
        <v>384</v>
      </c>
      <c r="N33" s="1"/>
      <c r="O33" s="54">
        <v>0</v>
      </c>
      <c r="P33" s="54" t="s">
        <v>70</v>
      </c>
      <c r="Q33" s="54">
        <v>16</v>
      </c>
      <c r="R33" s="54" t="s">
        <v>80</v>
      </c>
      <c r="S33" s="41" t="s">
        <v>135</v>
      </c>
      <c r="T33" s="41" t="s">
        <v>136</v>
      </c>
    </row>
    <row r="34" spans="1:20" x14ac:dyDescent="0.25">
      <c r="A34" s="41">
        <f t="shared" si="1"/>
        <v>35</v>
      </c>
      <c r="B34" s="41">
        <v>30</v>
      </c>
      <c r="C34" s="41" t="s">
        <v>1022</v>
      </c>
      <c r="D34" s="1" t="s">
        <v>201</v>
      </c>
      <c r="E34" s="34" t="s">
        <v>1197</v>
      </c>
      <c r="F34" s="34" t="s">
        <v>70</v>
      </c>
      <c r="G34" s="34" t="s">
        <v>70</v>
      </c>
      <c r="H34" s="34" t="str">
        <f t="shared" si="0"/>
        <v>0350NOL</v>
      </c>
      <c r="I34" s="42" t="s">
        <v>1197</v>
      </c>
      <c r="J34" s="1" t="s">
        <v>1212</v>
      </c>
      <c r="K34" s="159" t="s">
        <v>1212</v>
      </c>
      <c r="L34" s="155" t="s">
        <v>1197</v>
      </c>
      <c r="M34" s="160" t="s">
        <v>403</v>
      </c>
      <c r="N34" s="1" t="s">
        <v>456</v>
      </c>
      <c r="O34" s="54">
        <v>0</v>
      </c>
      <c r="P34" s="54" t="s">
        <v>70</v>
      </c>
      <c r="Q34" s="54">
        <v>16</v>
      </c>
      <c r="R34" s="54" t="s">
        <v>80</v>
      </c>
      <c r="S34" s="41" t="s">
        <v>135</v>
      </c>
      <c r="T34" s="41" t="s">
        <v>1198</v>
      </c>
    </row>
    <row r="35" spans="1:20" x14ac:dyDescent="0.25">
      <c r="A35" s="41">
        <f t="shared" si="1"/>
        <v>36</v>
      </c>
      <c r="B35" s="41">
        <v>31</v>
      </c>
      <c r="C35" s="41" t="s">
        <v>1025</v>
      </c>
      <c r="D35" s="1" t="s">
        <v>203</v>
      </c>
      <c r="E35" s="34" t="s">
        <v>550</v>
      </c>
      <c r="F35" s="34" t="s">
        <v>70</v>
      </c>
      <c r="G35" s="34" t="s">
        <v>70</v>
      </c>
      <c r="H35" s="34" t="str">
        <f t="shared" si="0"/>
        <v>0360TaxableIncome</v>
      </c>
      <c r="I35" s="42" t="s">
        <v>550</v>
      </c>
      <c r="J35" s="1" t="s">
        <v>550</v>
      </c>
      <c r="K35" s="159" t="s">
        <v>550</v>
      </c>
      <c r="L35" s="155" t="s">
        <v>550</v>
      </c>
      <c r="M35" s="160" t="s">
        <v>384</v>
      </c>
      <c r="N35" s="1"/>
      <c r="O35" s="54">
        <v>0</v>
      </c>
      <c r="P35" s="54" t="s">
        <v>70</v>
      </c>
      <c r="Q35" s="54">
        <v>16</v>
      </c>
      <c r="R35" s="54" t="s">
        <v>80</v>
      </c>
      <c r="S35" s="41" t="s">
        <v>135</v>
      </c>
      <c r="T35" s="41" t="s">
        <v>136</v>
      </c>
    </row>
    <row r="36" spans="1:20" x14ac:dyDescent="0.25">
      <c r="A36" s="41">
        <f t="shared" si="1"/>
        <v>37</v>
      </c>
      <c r="B36" s="41">
        <v>32</v>
      </c>
      <c r="C36" s="41" t="s">
        <v>1029</v>
      </c>
      <c r="D36" s="1" t="s">
        <v>1199</v>
      </c>
      <c r="E36" s="34" t="s">
        <v>1021</v>
      </c>
      <c r="F36" s="34" t="s">
        <v>70</v>
      </c>
      <c r="G36" s="34" t="s">
        <v>70</v>
      </c>
      <c r="H36" s="34" t="str">
        <f t="shared" si="0"/>
        <v>0370Tax</v>
      </c>
      <c r="I36" s="42" t="s">
        <v>1021</v>
      </c>
      <c r="J36" s="1" t="s">
        <v>1021</v>
      </c>
      <c r="K36" s="159" t="s">
        <v>1021</v>
      </c>
      <c r="L36" s="155" t="s">
        <v>1021</v>
      </c>
      <c r="M36" s="160" t="s">
        <v>362</v>
      </c>
      <c r="N36" s="1"/>
      <c r="O36" s="54">
        <v>0</v>
      </c>
      <c r="P36" s="54" t="s">
        <v>70</v>
      </c>
      <c r="Q36" s="54">
        <v>16</v>
      </c>
      <c r="R36" s="54" t="s">
        <v>80</v>
      </c>
      <c r="S36" s="41" t="s">
        <v>139</v>
      </c>
      <c r="T36" s="41" t="s">
        <v>140</v>
      </c>
    </row>
    <row r="37" spans="1:20" x14ac:dyDescent="0.25">
      <c r="A37" s="41">
        <f t="shared" si="1"/>
        <v>38</v>
      </c>
      <c r="B37" s="41">
        <v>33</v>
      </c>
      <c r="C37" s="41" t="s">
        <v>1031</v>
      </c>
      <c r="D37" s="1" t="s">
        <v>1200</v>
      </c>
      <c r="E37" s="34" t="s">
        <v>234</v>
      </c>
      <c r="F37" s="34" t="s">
        <v>70</v>
      </c>
      <c r="G37" s="34" t="s">
        <v>70</v>
      </c>
      <c r="H37" s="34" t="str">
        <f t="shared" si="0"/>
        <v>0380Prepayments</v>
      </c>
      <c r="I37" s="42" t="s">
        <v>234</v>
      </c>
      <c r="J37" s="1" t="s">
        <v>1213</v>
      </c>
      <c r="K37" s="159" t="s">
        <v>1213</v>
      </c>
      <c r="L37" s="155" t="s">
        <v>234</v>
      </c>
      <c r="M37" s="160" t="s">
        <v>403</v>
      </c>
      <c r="N37" s="1"/>
      <c r="O37" s="54">
        <v>0</v>
      </c>
      <c r="P37" s="54" t="s">
        <v>70</v>
      </c>
      <c r="Q37" s="54">
        <v>16</v>
      </c>
      <c r="R37" s="54" t="s">
        <v>80</v>
      </c>
      <c r="S37" s="41" t="s">
        <v>135</v>
      </c>
      <c r="T37" s="41" t="s">
        <v>1201</v>
      </c>
    </row>
    <row r="38" spans="1:20" x14ac:dyDescent="0.25">
      <c r="A38" s="41">
        <f t="shared" si="1"/>
        <v>39</v>
      </c>
      <c r="B38" s="41">
        <v>34</v>
      </c>
      <c r="C38" s="41" t="s">
        <v>1033</v>
      </c>
      <c r="D38" s="1" t="s">
        <v>593</v>
      </c>
      <c r="E38" s="34" t="s">
        <v>594</v>
      </c>
      <c r="F38" s="34" t="s">
        <v>70</v>
      </c>
      <c r="G38" s="34" t="s">
        <v>70</v>
      </c>
      <c r="H38" s="34" t="str">
        <f t="shared" si="0"/>
        <v>0390Penalties</v>
      </c>
      <c r="I38" s="42" t="s">
        <v>594</v>
      </c>
      <c r="J38" s="1" t="s">
        <v>1214</v>
      </c>
      <c r="K38" s="159" t="s">
        <v>1214</v>
      </c>
      <c r="L38" s="155" t="s">
        <v>593</v>
      </c>
      <c r="M38" s="160" t="s">
        <v>362</v>
      </c>
      <c r="N38" s="1"/>
      <c r="O38" s="54">
        <v>0</v>
      </c>
      <c r="P38" s="54" t="s">
        <v>70</v>
      </c>
      <c r="Q38" s="54">
        <v>16</v>
      </c>
      <c r="R38" s="54" t="s">
        <v>80</v>
      </c>
      <c r="S38" s="41" t="s">
        <v>139</v>
      </c>
      <c r="T38" s="41" t="s">
        <v>140</v>
      </c>
    </row>
    <row r="39" spans="1:20" x14ac:dyDescent="0.25">
      <c r="A39" s="41">
        <f t="shared" si="1"/>
        <v>40</v>
      </c>
      <c r="B39" s="41">
        <v>35</v>
      </c>
      <c r="C39" s="41" t="s">
        <v>1035</v>
      </c>
      <c r="D39" s="1" t="s">
        <v>233</v>
      </c>
      <c r="E39" s="34" t="s">
        <v>233</v>
      </c>
      <c r="F39" s="34" t="s">
        <v>70</v>
      </c>
      <c r="G39" s="34" t="s">
        <v>70</v>
      </c>
      <c r="H39" s="34" t="str">
        <f t="shared" si="0"/>
        <v>0400Interest</v>
      </c>
      <c r="I39" s="42" t="s">
        <v>233</v>
      </c>
      <c r="J39" s="1" t="s">
        <v>1215</v>
      </c>
      <c r="K39" s="159" t="s">
        <v>1215</v>
      </c>
      <c r="L39" s="155" t="s">
        <v>233</v>
      </c>
      <c r="M39" s="160" t="s">
        <v>362</v>
      </c>
      <c r="N39" s="1"/>
      <c r="O39" s="54">
        <v>0</v>
      </c>
      <c r="P39" s="54" t="s">
        <v>70</v>
      </c>
      <c r="Q39" s="54">
        <v>16</v>
      </c>
      <c r="R39" s="54" t="s">
        <v>80</v>
      </c>
      <c r="S39" s="41" t="s">
        <v>139</v>
      </c>
      <c r="T39" s="41" t="s">
        <v>140</v>
      </c>
    </row>
    <row r="40" spans="1:20" x14ac:dyDescent="0.25">
      <c r="A40" s="41">
        <f t="shared" si="1"/>
        <v>41</v>
      </c>
      <c r="B40" s="41">
        <v>36</v>
      </c>
      <c r="C40" s="41" t="s">
        <v>1038</v>
      </c>
      <c r="D40" s="1" t="s">
        <v>597</v>
      </c>
      <c r="E40" s="34" t="s">
        <v>597</v>
      </c>
      <c r="F40" s="34" t="s">
        <v>70</v>
      </c>
      <c r="G40" s="34" t="s">
        <v>70</v>
      </c>
      <c r="H40" s="34" t="str">
        <f t="shared" si="0"/>
        <v>0410Balance</v>
      </c>
      <c r="I40" s="42" t="s">
        <v>597</v>
      </c>
      <c r="J40" s="1" t="s">
        <v>1216</v>
      </c>
      <c r="K40" s="159" t="s">
        <v>1216</v>
      </c>
      <c r="L40" s="155" t="s">
        <v>1217</v>
      </c>
      <c r="M40" s="160" t="s">
        <v>384</v>
      </c>
      <c r="N40" s="1"/>
      <c r="O40" s="54">
        <v>0</v>
      </c>
      <c r="P40" s="54" t="s">
        <v>70</v>
      </c>
      <c r="Q40" s="54">
        <v>16</v>
      </c>
      <c r="R40" s="54" t="s">
        <v>80</v>
      </c>
      <c r="S40" s="41" t="s">
        <v>135</v>
      </c>
      <c r="T40" s="41" t="s">
        <v>136</v>
      </c>
    </row>
    <row r="41" spans="1:20" x14ac:dyDescent="0.25">
      <c r="A41" s="41">
        <f t="shared" si="1"/>
        <v>42</v>
      </c>
      <c r="B41" s="41">
        <v>37</v>
      </c>
      <c r="C41" s="41" t="s">
        <v>1044</v>
      </c>
      <c r="D41" s="1" t="s">
        <v>238</v>
      </c>
      <c r="E41" s="34" t="s">
        <v>238</v>
      </c>
      <c r="F41" s="34" t="s">
        <v>70</v>
      </c>
      <c r="G41" s="34" t="s">
        <v>70</v>
      </c>
      <c r="H41" s="34" t="str">
        <f t="shared" si="0"/>
        <v>0420Overpayment</v>
      </c>
      <c r="I41" s="42" t="s">
        <v>238</v>
      </c>
      <c r="J41" s="1" t="s">
        <v>238</v>
      </c>
      <c r="K41" s="159" t="s">
        <v>238</v>
      </c>
      <c r="L41" s="155" t="s">
        <v>238</v>
      </c>
      <c r="M41" s="160" t="s">
        <v>403</v>
      </c>
      <c r="N41" s="1"/>
      <c r="O41" s="54">
        <v>0</v>
      </c>
      <c r="P41" s="54" t="s">
        <v>70</v>
      </c>
      <c r="Q41" s="54">
        <v>16</v>
      </c>
      <c r="R41" s="54" t="s">
        <v>80</v>
      </c>
      <c r="S41" s="41" t="s">
        <v>139</v>
      </c>
      <c r="T41" s="41" t="s">
        <v>140</v>
      </c>
    </row>
    <row r="42" spans="1:20" x14ac:dyDescent="0.25">
      <c r="A42" s="41">
        <f t="shared" si="1"/>
        <v>43</v>
      </c>
      <c r="B42" s="41">
        <v>38</v>
      </c>
      <c r="C42" s="41" t="s">
        <v>1218</v>
      </c>
      <c r="D42" s="1" t="s">
        <v>242</v>
      </c>
      <c r="E42" s="34" t="s">
        <v>242</v>
      </c>
      <c r="F42" s="34" t="s">
        <v>70</v>
      </c>
      <c r="G42" s="34" t="s">
        <v>70</v>
      </c>
      <c r="H42" s="34" t="str">
        <f t="shared" si="0"/>
        <v>0430Refund</v>
      </c>
      <c r="I42" s="42" t="s">
        <v>242</v>
      </c>
      <c r="J42" s="1" t="s">
        <v>450</v>
      </c>
      <c r="K42" s="159" t="s">
        <v>450</v>
      </c>
      <c r="L42" s="155" t="s">
        <v>450</v>
      </c>
      <c r="M42" s="160" t="s">
        <v>362</v>
      </c>
      <c r="N42" s="1"/>
      <c r="O42" s="54">
        <v>0</v>
      </c>
      <c r="P42" s="54" t="s">
        <v>70</v>
      </c>
      <c r="Q42" s="54">
        <v>16</v>
      </c>
      <c r="R42" s="54" t="s">
        <v>80</v>
      </c>
      <c r="S42" s="41" t="s">
        <v>139</v>
      </c>
      <c r="T42" s="41" t="s">
        <v>140</v>
      </c>
    </row>
    <row r="43" spans="1:20" x14ac:dyDescent="0.25">
      <c r="A43" s="41">
        <f t="shared" si="1"/>
        <v>44</v>
      </c>
      <c r="B43" s="41">
        <v>39</v>
      </c>
      <c r="C43" s="41" t="s">
        <v>1219</v>
      </c>
      <c r="D43" s="1" t="s">
        <v>601</v>
      </c>
      <c r="E43" s="34" t="s">
        <v>602</v>
      </c>
      <c r="F43" s="34" t="s">
        <v>70</v>
      </c>
      <c r="G43" s="34" t="s">
        <v>70</v>
      </c>
      <c r="H43" s="34" t="str">
        <f t="shared" si="0"/>
        <v>0440Credit</v>
      </c>
      <c r="I43" s="42" t="s">
        <v>602</v>
      </c>
      <c r="J43" s="1" t="s">
        <v>453</v>
      </c>
      <c r="K43" s="159" t="s">
        <v>453</v>
      </c>
      <c r="L43" s="155" t="s">
        <v>453</v>
      </c>
      <c r="M43" s="160" t="s">
        <v>362</v>
      </c>
      <c r="N43" s="1"/>
      <c r="O43" s="54">
        <v>0</v>
      </c>
      <c r="P43" s="54" t="s">
        <v>70</v>
      </c>
      <c r="Q43" s="54">
        <v>16</v>
      </c>
      <c r="R43" s="54" t="s">
        <v>80</v>
      </c>
      <c r="S43" s="41" t="s">
        <v>139</v>
      </c>
      <c r="T43" s="41" t="s">
        <v>140</v>
      </c>
    </row>
    <row r="44" spans="1:20" x14ac:dyDescent="0.25">
      <c r="A44" s="41">
        <f t="shared" si="1"/>
        <v>45</v>
      </c>
      <c r="B44" s="41">
        <v>40</v>
      </c>
      <c r="C44" s="41" t="s">
        <v>1220</v>
      </c>
      <c r="D44" s="1" t="s">
        <v>243</v>
      </c>
      <c r="E44" s="34" t="s">
        <v>244</v>
      </c>
      <c r="F44" s="34" t="s">
        <v>70</v>
      </c>
      <c r="G44" s="34" t="s">
        <v>70</v>
      </c>
      <c r="H44" s="34" t="str">
        <f t="shared" si="0"/>
        <v>0450AmountDue</v>
      </c>
      <c r="I44" s="42" t="s">
        <v>244</v>
      </c>
      <c r="J44" s="1" t="s">
        <v>455</v>
      </c>
      <c r="K44" s="159" t="s">
        <v>455</v>
      </c>
      <c r="L44" s="155" t="s">
        <v>455</v>
      </c>
      <c r="M44" s="160" t="s">
        <v>362</v>
      </c>
      <c r="N44" s="1"/>
      <c r="O44" s="54">
        <v>0</v>
      </c>
      <c r="P44" s="54" t="s">
        <v>70</v>
      </c>
      <c r="Q44" s="54">
        <v>16</v>
      </c>
      <c r="R44" s="54" t="s">
        <v>80</v>
      </c>
      <c r="S44" s="41" t="s">
        <v>139</v>
      </c>
      <c r="T44" s="41" t="s">
        <v>140</v>
      </c>
    </row>
    <row r="45" spans="1:20" x14ac:dyDescent="0.25">
      <c r="A45" s="41">
        <f t="shared" si="1"/>
        <v>46</v>
      </c>
      <c r="B45" s="41">
        <v>41</v>
      </c>
      <c r="C45" s="41"/>
      <c r="D45" s="1" t="s">
        <v>1205</v>
      </c>
      <c r="E45" s="34" t="s">
        <v>736</v>
      </c>
      <c r="F45" s="34" t="s">
        <v>70</v>
      </c>
      <c r="G45" s="34" t="s">
        <v>70</v>
      </c>
      <c r="H45" s="34" t="str">
        <f t="shared" si="0"/>
        <v>0460TaxfilerEmail</v>
      </c>
      <c r="I45" s="42" t="s">
        <v>736</v>
      </c>
      <c r="J45" s="1"/>
      <c r="K45" s="159"/>
      <c r="L45" s="155"/>
      <c r="M45" s="160"/>
      <c r="N45" s="1"/>
      <c r="O45" s="54"/>
      <c r="P45" s="54" t="s">
        <v>70</v>
      </c>
      <c r="Q45" s="54">
        <v>100</v>
      </c>
      <c r="R45" s="54" t="s">
        <v>72</v>
      </c>
      <c r="S45" s="41" t="s">
        <v>247</v>
      </c>
      <c r="T45" s="41"/>
    </row>
    <row r="46" spans="1:20" x14ac:dyDescent="0.25">
      <c r="A46" s="41">
        <f t="shared" si="1"/>
        <v>47</v>
      </c>
      <c r="B46" s="41">
        <v>42</v>
      </c>
      <c r="C46" s="41"/>
      <c r="D46" s="1" t="s">
        <v>1206</v>
      </c>
      <c r="E46" s="34" t="s">
        <v>738</v>
      </c>
      <c r="F46" s="34" t="s">
        <v>70</v>
      </c>
      <c r="G46" s="34" t="s">
        <v>70</v>
      </c>
      <c r="H46" s="34" t="str">
        <f t="shared" si="0"/>
        <v>0470TaxfilerPhone</v>
      </c>
      <c r="I46" s="42" t="s">
        <v>738</v>
      </c>
      <c r="J46" s="1"/>
      <c r="K46" s="159"/>
      <c r="L46" s="155"/>
      <c r="M46" s="160"/>
      <c r="N46" s="1"/>
      <c r="O46" s="54"/>
      <c r="P46" s="54" t="s">
        <v>70</v>
      </c>
      <c r="Q46" s="54">
        <v>14</v>
      </c>
      <c r="R46" s="54" t="s">
        <v>72</v>
      </c>
      <c r="S46" s="41" t="s">
        <v>250</v>
      </c>
    </row>
    <row r="47" spans="1:20" x14ac:dyDescent="0.25">
      <c r="A47" s="41">
        <f t="shared" si="1"/>
        <v>48</v>
      </c>
      <c r="B47" s="41">
        <v>43</v>
      </c>
      <c r="C47" s="41"/>
      <c r="D47" s="1" t="s">
        <v>739</v>
      </c>
      <c r="E47" s="34" t="s">
        <v>740</v>
      </c>
      <c r="F47" s="34" t="s">
        <v>70</v>
      </c>
      <c r="G47" s="34" t="s">
        <v>70</v>
      </c>
      <c r="H47" s="34" t="str">
        <f t="shared" si="0"/>
        <v>0480PreparerName</v>
      </c>
      <c r="I47" s="42" t="s">
        <v>740</v>
      </c>
      <c r="J47" s="1"/>
      <c r="K47" s="159"/>
      <c r="L47" s="155"/>
      <c r="M47" s="160"/>
      <c r="N47" s="1"/>
      <c r="O47" s="54"/>
      <c r="P47" s="54" t="s">
        <v>70</v>
      </c>
      <c r="Q47" s="54">
        <v>100</v>
      </c>
      <c r="R47" s="54" t="s">
        <v>72</v>
      </c>
      <c r="S47" s="41"/>
      <c r="T47" s="41"/>
    </row>
    <row r="48" spans="1:20" x14ac:dyDescent="0.25">
      <c r="A48" s="41">
        <f t="shared" si="1"/>
        <v>49</v>
      </c>
      <c r="B48" s="41">
        <v>44</v>
      </c>
      <c r="C48" s="41"/>
      <c r="D48" s="1" t="s">
        <v>253</v>
      </c>
      <c r="E48" s="34" t="s">
        <v>254</v>
      </c>
      <c r="F48" s="34" t="s">
        <v>70</v>
      </c>
      <c r="G48" s="34" t="s">
        <v>70</v>
      </c>
      <c r="H48" s="34" t="str">
        <f t="shared" si="0"/>
        <v>0490PreparerPhone</v>
      </c>
      <c r="I48" s="42" t="s">
        <v>254</v>
      </c>
      <c r="J48" s="1"/>
      <c r="K48" s="159"/>
      <c r="L48" s="155"/>
      <c r="M48" s="160"/>
      <c r="N48" s="1"/>
      <c r="O48" s="54"/>
      <c r="P48" s="54" t="s">
        <v>70</v>
      </c>
      <c r="Q48" s="54">
        <v>14</v>
      </c>
      <c r="R48" s="54" t="s">
        <v>72</v>
      </c>
      <c r="S48" s="41" t="s">
        <v>250</v>
      </c>
    </row>
    <row r="49" spans="1:20" x14ac:dyDescent="0.25">
      <c r="A49" s="41">
        <f t="shared" si="1"/>
        <v>50</v>
      </c>
      <c r="B49" s="41">
        <v>45</v>
      </c>
      <c r="C49" s="41"/>
      <c r="D49" s="1" t="s">
        <v>255</v>
      </c>
      <c r="E49" s="34" t="s">
        <v>256</v>
      </c>
      <c r="F49" s="34" t="s">
        <v>69</v>
      </c>
      <c r="G49" s="34" t="s">
        <v>70</v>
      </c>
      <c r="H49" s="34" t="str">
        <f t="shared" si="0"/>
        <v>0500PrintDate</v>
      </c>
      <c r="I49" s="41" t="s">
        <v>256</v>
      </c>
      <c r="J49" s="1"/>
      <c r="K49" s="159"/>
      <c r="L49" s="155"/>
      <c r="M49" s="160"/>
      <c r="N49" s="1"/>
      <c r="O49" s="131"/>
      <c r="P49" s="54" t="s">
        <v>70</v>
      </c>
      <c r="Q49" s="54">
        <v>10</v>
      </c>
      <c r="R49" s="131" t="s">
        <v>72</v>
      </c>
      <c r="S49" s="64" t="s">
        <v>86</v>
      </c>
      <c r="T49" s="41" t="s">
        <v>257</v>
      </c>
    </row>
    <row r="50" spans="1:20" x14ac:dyDescent="0.25">
      <c r="A50" s="41">
        <f t="shared" si="1"/>
        <v>51</v>
      </c>
      <c r="B50" s="41">
        <v>46</v>
      </c>
      <c r="C50" s="41"/>
      <c r="D50" s="1" t="s">
        <v>26</v>
      </c>
      <c r="E50" s="41" t="s">
        <v>26</v>
      </c>
      <c r="F50" s="34" t="s">
        <v>69</v>
      </c>
      <c r="G50" s="34" t="s">
        <v>70</v>
      </c>
      <c r="H50" s="34" t="str">
        <f t="shared" si="0"/>
        <v>0510Trailer</v>
      </c>
      <c r="I50" s="41" t="s">
        <v>26</v>
      </c>
      <c r="J50" s="1"/>
      <c r="K50" s="162"/>
      <c r="L50" s="163"/>
      <c r="M50" s="164"/>
      <c r="N50" s="1"/>
      <c r="O50" s="54" t="s">
        <v>258</v>
      </c>
      <c r="P50" s="54" t="s">
        <v>69</v>
      </c>
      <c r="Q50" s="54">
        <v>5</v>
      </c>
      <c r="R50" s="54" t="s">
        <v>72</v>
      </c>
      <c r="S50" s="41" t="s">
        <v>258</v>
      </c>
      <c r="T50" s="41" t="s">
        <v>259</v>
      </c>
    </row>
    <row r="51" spans="1:20" x14ac:dyDescent="0.25">
      <c r="D51" s="1"/>
      <c r="F51" s="34"/>
      <c r="G51" s="34"/>
      <c r="J51" s="1"/>
      <c r="K51" s="1"/>
      <c r="L51" s="1"/>
      <c r="M51" s="1"/>
      <c r="N51" s="1"/>
    </row>
    <row r="52" spans="1:20" x14ac:dyDescent="0.25">
      <c r="D52" s="1"/>
      <c r="F52" s="53"/>
      <c r="G52" s="53"/>
      <c r="J52" s="1"/>
      <c r="K52" s="1"/>
      <c r="L52" s="1"/>
      <c r="M52" s="1"/>
      <c r="N52" s="1"/>
    </row>
    <row r="53" spans="1:20" x14ac:dyDescent="0.25">
      <c r="D53" s="1"/>
      <c r="F53" s="53"/>
      <c r="G53" s="53"/>
      <c r="J53" s="1"/>
      <c r="K53" s="1"/>
      <c r="L53" s="1"/>
      <c r="M53" s="1"/>
      <c r="N53" s="1"/>
    </row>
    <row r="54" spans="1:20" x14ac:dyDescent="0.25">
      <c r="D54" s="1"/>
      <c r="F54" s="53"/>
      <c r="G54" s="53"/>
      <c r="J54" s="1"/>
      <c r="K54" s="1"/>
      <c r="L54" s="1"/>
      <c r="M54" s="1"/>
      <c r="N54" s="1"/>
    </row>
    <row r="55" spans="1:20" x14ac:dyDescent="0.25">
      <c r="D55" s="1"/>
      <c r="F55" s="53"/>
      <c r="G55" s="53"/>
      <c r="J55" s="1"/>
      <c r="K55" s="1"/>
      <c r="L55" s="1"/>
      <c r="M55" s="1"/>
      <c r="N55" s="1"/>
    </row>
    <row r="56" spans="1:20" x14ac:dyDescent="0.25">
      <c r="D56" s="1"/>
      <c r="F56" s="53"/>
      <c r="G56" s="53"/>
      <c r="J56" s="1"/>
      <c r="K56" s="1"/>
      <c r="L56" s="1"/>
      <c r="M56" s="1"/>
      <c r="N56" s="1"/>
    </row>
    <row r="57" spans="1:20" x14ac:dyDescent="0.25">
      <c r="D57" s="1"/>
      <c r="F57" s="53"/>
      <c r="G57" s="53"/>
      <c r="J57" s="1"/>
      <c r="K57" s="1"/>
      <c r="L57" s="1"/>
      <c r="M57" s="1"/>
      <c r="N57" s="1"/>
    </row>
    <row r="58" spans="1:20" x14ac:dyDescent="0.25">
      <c r="D58" s="1"/>
      <c r="F58" s="53"/>
      <c r="G58" s="53"/>
      <c r="J58" s="1"/>
      <c r="K58" s="1"/>
      <c r="L58" s="1"/>
      <c r="M58" s="1"/>
      <c r="N58" s="1"/>
    </row>
    <row r="59" spans="1:20" x14ac:dyDescent="0.25">
      <c r="D59" s="1"/>
      <c r="F59" s="53"/>
      <c r="G59" s="53"/>
      <c r="J59" s="1"/>
      <c r="K59" s="1"/>
      <c r="L59" s="1"/>
      <c r="M59" s="1"/>
      <c r="N59" s="1"/>
    </row>
    <row r="60" spans="1:20" x14ac:dyDescent="0.25">
      <c r="D60" s="1"/>
      <c r="F60" s="53"/>
      <c r="G60" s="53"/>
      <c r="J60" s="1"/>
      <c r="K60" s="1"/>
      <c r="L60" s="1"/>
      <c r="M60" s="1"/>
      <c r="N60" s="1"/>
    </row>
    <row r="61" spans="1:20" x14ac:dyDescent="0.25">
      <c r="D61" s="1"/>
      <c r="F61" s="53"/>
      <c r="G61" s="53"/>
      <c r="J61" s="1"/>
      <c r="K61" s="1"/>
      <c r="L61" s="1"/>
      <c r="M61" s="1"/>
      <c r="N61" s="1"/>
    </row>
    <row r="62" spans="1:20" x14ac:dyDescent="0.25">
      <c r="D62" s="1"/>
      <c r="F62" s="53"/>
      <c r="G62" s="53"/>
      <c r="J62" s="1"/>
      <c r="K62" s="1"/>
      <c r="L62" s="1"/>
      <c r="M62" s="1"/>
      <c r="N62" s="1"/>
    </row>
    <row r="63" spans="1:20" x14ac:dyDescent="0.25">
      <c r="D63" s="1"/>
      <c r="F63" s="53"/>
      <c r="G63" s="53"/>
      <c r="J63" s="1"/>
      <c r="K63" s="1"/>
      <c r="L63" s="1"/>
      <c r="M63" s="1"/>
      <c r="N63" s="1"/>
    </row>
    <row r="64" spans="1:20" x14ac:dyDescent="0.25">
      <c r="D64" s="1"/>
      <c r="F64" s="53"/>
      <c r="G64" s="53"/>
      <c r="J64" s="1"/>
      <c r="K64" s="1"/>
      <c r="L64" s="1"/>
      <c r="M64" s="1"/>
      <c r="N64" s="1"/>
    </row>
    <row r="65" spans="4:14" x14ac:dyDescent="0.25">
      <c r="D65" s="1"/>
      <c r="F65" s="53"/>
      <c r="G65" s="53"/>
      <c r="J65" s="1"/>
      <c r="K65" s="1"/>
      <c r="L65" s="1"/>
      <c r="M65" s="1"/>
      <c r="N65" s="1"/>
    </row>
    <row r="66" spans="4:14" x14ac:dyDescent="0.25">
      <c r="D66" s="1"/>
      <c r="F66" s="53"/>
      <c r="G66" s="53"/>
      <c r="J66" s="1"/>
      <c r="K66" s="1"/>
      <c r="L66" s="1"/>
      <c r="M66" s="1"/>
      <c r="N66" s="1"/>
    </row>
    <row r="67" spans="4:14" x14ac:dyDescent="0.25">
      <c r="D67" s="1"/>
      <c r="F67" s="53"/>
      <c r="G67" s="53"/>
      <c r="J67" s="1"/>
      <c r="K67" s="1"/>
      <c r="L67" s="1"/>
      <c r="M67" s="1"/>
      <c r="N67" s="1"/>
    </row>
    <row r="68" spans="4:14" x14ac:dyDescent="0.25">
      <c r="D68" s="1"/>
      <c r="F68" s="53"/>
      <c r="G68" s="53"/>
      <c r="J68" s="1"/>
      <c r="K68" s="1"/>
      <c r="L68" s="1"/>
      <c r="M68" s="1"/>
      <c r="N68" s="1"/>
    </row>
    <row r="69" spans="4:14" x14ac:dyDescent="0.25">
      <c r="D69" s="1"/>
      <c r="F69" s="53"/>
      <c r="G69" s="53"/>
      <c r="J69" s="1"/>
      <c r="K69" s="1"/>
      <c r="L69" s="1"/>
      <c r="M69" s="1"/>
      <c r="N69" s="1"/>
    </row>
    <row r="70" spans="4:14" x14ac:dyDescent="0.25">
      <c r="D70" s="1"/>
      <c r="F70" s="53"/>
      <c r="G70" s="53"/>
      <c r="J70" s="1"/>
      <c r="K70" s="1"/>
      <c r="L70" s="1"/>
      <c r="M70" s="1"/>
      <c r="N70" s="1"/>
    </row>
    <row r="71" spans="4:14" x14ac:dyDescent="0.25">
      <c r="D71" s="1"/>
      <c r="F71" s="53"/>
      <c r="G71" s="53"/>
      <c r="J71" s="1"/>
      <c r="K71" s="1"/>
      <c r="L71" s="1"/>
      <c r="M71" s="1"/>
      <c r="N71" s="1"/>
    </row>
    <row r="72" spans="4:14" x14ac:dyDescent="0.25">
      <c r="D72" s="1"/>
      <c r="F72" s="53"/>
      <c r="G72" s="53"/>
      <c r="J72" s="1"/>
      <c r="K72" s="1"/>
      <c r="L72" s="1"/>
      <c r="M72" s="1"/>
      <c r="N72" s="1"/>
    </row>
    <row r="73" spans="4:14" x14ac:dyDescent="0.25">
      <c r="D73" s="1"/>
      <c r="F73" s="53"/>
      <c r="G73" s="53"/>
      <c r="J73" s="1"/>
      <c r="K73" s="1"/>
      <c r="L73" s="1"/>
      <c r="M73" s="1"/>
      <c r="N73" s="1"/>
    </row>
    <row r="74" spans="4:14" x14ac:dyDescent="0.25">
      <c r="D74" s="1"/>
      <c r="F74" s="53"/>
      <c r="G74" s="53"/>
      <c r="J74" s="1"/>
      <c r="K74" s="1"/>
      <c r="L74" s="1"/>
      <c r="M74" s="1"/>
      <c r="N74" s="1"/>
    </row>
    <row r="75" spans="4:14" x14ac:dyDescent="0.25">
      <c r="D75" s="1"/>
      <c r="F75" s="53"/>
      <c r="G75" s="53"/>
      <c r="J75" s="1"/>
      <c r="K75" s="1"/>
      <c r="L75" s="1"/>
      <c r="M75" s="1"/>
      <c r="N75" s="1"/>
    </row>
    <row r="76" spans="4:14" x14ac:dyDescent="0.25">
      <c r="D76" s="1"/>
      <c r="F76" s="53"/>
      <c r="G76" s="53"/>
      <c r="J76" s="1"/>
      <c r="K76" s="1"/>
      <c r="L76" s="1"/>
      <c r="M76" s="1"/>
      <c r="N76" s="1"/>
    </row>
    <row r="77" spans="4:14" x14ac:dyDescent="0.25">
      <c r="D77" s="1"/>
      <c r="F77" s="53"/>
      <c r="G77" s="53"/>
      <c r="J77" s="1"/>
      <c r="K77" s="1"/>
      <c r="L77" s="1"/>
      <c r="M77" s="1"/>
      <c r="N77" s="1"/>
    </row>
    <row r="78" spans="4:14" x14ac:dyDescent="0.25">
      <c r="D78" s="1"/>
      <c r="F78" s="53"/>
      <c r="G78" s="53"/>
      <c r="J78" s="1"/>
      <c r="K78" s="1"/>
      <c r="L78" s="1"/>
      <c r="M78" s="1"/>
      <c r="N78" s="1"/>
    </row>
    <row r="79" spans="4:14" x14ac:dyDescent="0.25">
      <c r="D79" s="1"/>
      <c r="F79" s="53"/>
      <c r="G79" s="53"/>
      <c r="J79" s="1"/>
      <c r="K79" s="1"/>
      <c r="L79" s="1"/>
      <c r="M79" s="1"/>
      <c r="N79" s="1"/>
    </row>
    <row r="80" spans="4:14" x14ac:dyDescent="0.25">
      <c r="D80" s="1"/>
      <c r="F80" s="53"/>
      <c r="G80" s="53"/>
      <c r="J80" s="1"/>
      <c r="K80" s="1"/>
      <c r="L80" s="1"/>
      <c r="M80" s="1"/>
      <c r="N80" s="1"/>
    </row>
    <row r="81" spans="4:14" x14ac:dyDescent="0.25">
      <c r="D81" s="1"/>
      <c r="F81" s="53"/>
      <c r="G81" s="53"/>
      <c r="J81" s="1"/>
      <c r="K81" s="1"/>
      <c r="L81" s="1"/>
      <c r="M81" s="1"/>
      <c r="N81" s="1"/>
    </row>
    <row r="82" spans="4:14" x14ac:dyDescent="0.25">
      <c r="D82" s="1"/>
      <c r="F82" s="53"/>
      <c r="G82" s="53"/>
      <c r="J82" s="1"/>
      <c r="K82" s="1"/>
      <c r="L82" s="1"/>
      <c r="M82" s="1"/>
      <c r="N82" s="1"/>
    </row>
    <row r="83" spans="4:14" x14ac:dyDescent="0.25">
      <c r="D83" s="1"/>
      <c r="F83" s="53"/>
      <c r="G83" s="53"/>
      <c r="J83" s="1"/>
      <c r="K83" s="1"/>
      <c r="L83" s="1"/>
      <c r="M83" s="1"/>
      <c r="N83" s="1"/>
    </row>
    <row r="84" spans="4:14" x14ac:dyDescent="0.25">
      <c r="D84" s="1"/>
      <c r="F84" s="53"/>
      <c r="G84" s="53"/>
      <c r="J84" s="1"/>
      <c r="K84" s="1"/>
      <c r="L84" s="1"/>
      <c r="M84" s="1"/>
      <c r="N84" s="1"/>
    </row>
    <row r="85" spans="4:14" x14ac:dyDescent="0.25">
      <c r="D85" s="1"/>
      <c r="F85" s="53"/>
      <c r="G85" s="53"/>
      <c r="J85" s="1"/>
      <c r="K85" s="1"/>
      <c r="L85" s="1"/>
      <c r="M85" s="1"/>
      <c r="N85" s="1"/>
    </row>
    <row r="86" spans="4:14" x14ac:dyDescent="0.25">
      <c r="D86" s="1"/>
      <c r="F86" s="53"/>
      <c r="G86" s="53"/>
      <c r="J86" s="1"/>
      <c r="K86" s="1"/>
      <c r="L86" s="1"/>
      <c r="M86" s="1"/>
      <c r="N86" s="1"/>
    </row>
    <row r="87" spans="4:14" x14ac:dyDescent="0.25">
      <c r="D87" s="1"/>
      <c r="F87" s="53"/>
      <c r="G87" s="53"/>
      <c r="J87" s="1"/>
      <c r="K87" s="1"/>
      <c r="L87" s="1"/>
      <c r="M87" s="1"/>
      <c r="N87" s="1"/>
    </row>
    <row r="88" spans="4:14" x14ac:dyDescent="0.25">
      <c r="D88" s="1"/>
      <c r="F88" s="53"/>
      <c r="G88" s="53"/>
      <c r="J88" s="1"/>
      <c r="K88" s="1"/>
      <c r="L88" s="1"/>
      <c r="M88" s="1"/>
      <c r="N88" s="1"/>
    </row>
    <row r="89" spans="4:14" x14ac:dyDescent="0.25">
      <c r="D89" s="1"/>
      <c r="F89" s="53"/>
      <c r="G89" s="53"/>
      <c r="J89" s="1"/>
      <c r="K89" s="1"/>
      <c r="L89" s="1"/>
      <c r="M89" s="1"/>
      <c r="N89" s="1"/>
    </row>
    <row r="90" spans="4:14" x14ac:dyDescent="0.25">
      <c r="D90" s="1"/>
      <c r="F90" s="53"/>
      <c r="G90" s="53"/>
      <c r="J90" s="1"/>
      <c r="K90" s="1"/>
      <c r="L90" s="1"/>
      <c r="M90" s="1"/>
      <c r="N90" s="1"/>
    </row>
    <row r="91" spans="4:14" x14ac:dyDescent="0.25">
      <c r="D91" s="1"/>
      <c r="F91" s="53"/>
      <c r="G91" s="53"/>
      <c r="J91" s="1"/>
      <c r="K91" s="1"/>
      <c r="L91" s="1"/>
      <c r="M91" s="1"/>
      <c r="N91" s="1"/>
    </row>
    <row r="92" spans="4:14" x14ac:dyDescent="0.25">
      <c r="D92" s="1"/>
      <c r="F92" s="53"/>
      <c r="G92" s="53"/>
      <c r="J92" s="1"/>
      <c r="K92" s="1"/>
      <c r="L92" s="1"/>
      <c r="M92" s="1"/>
      <c r="N92" s="1"/>
    </row>
    <row r="93" spans="4:14" x14ac:dyDescent="0.25">
      <c r="D93" s="1"/>
      <c r="F93" s="53"/>
      <c r="G93" s="53"/>
      <c r="J93" s="1"/>
      <c r="K93" s="1"/>
      <c r="L93" s="1"/>
      <c r="M93" s="1"/>
      <c r="N93" s="1"/>
    </row>
    <row r="94" spans="4:14" x14ac:dyDescent="0.25">
      <c r="D94" s="1"/>
      <c r="F94" s="53"/>
      <c r="G94" s="53"/>
      <c r="J94" s="1"/>
      <c r="K94" s="1"/>
      <c r="L94" s="1"/>
      <c r="M94" s="1"/>
      <c r="N94" s="1"/>
    </row>
    <row r="95" spans="4:14" x14ac:dyDescent="0.25">
      <c r="F95" s="53"/>
      <c r="G95" s="53"/>
    </row>
    <row r="96" spans="4:14" x14ac:dyDescent="0.25">
      <c r="F96" s="53"/>
      <c r="G96" s="53"/>
    </row>
    <row r="97" spans="6:7" x14ac:dyDescent="0.25">
      <c r="F97" s="53"/>
      <c r="G97" s="53"/>
    </row>
    <row r="98" spans="6:7" x14ac:dyDescent="0.25">
      <c r="F98" s="53"/>
      <c r="G98" s="53"/>
    </row>
    <row r="99" spans="6:7" x14ac:dyDescent="0.25">
      <c r="F99" s="53"/>
      <c r="G99" s="53"/>
    </row>
    <row r="100" spans="6:7" x14ac:dyDescent="0.25">
      <c r="F100" s="53"/>
      <c r="G100" s="53"/>
    </row>
    <row r="101" spans="6:7" x14ac:dyDescent="0.25">
      <c r="F101" s="53"/>
      <c r="G101" s="53"/>
    </row>
    <row r="102" spans="6:7" x14ac:dyDescent="0.25">
      <c r="F102" s="53"/>
      <c r="G102" s="53"/>
    </row>
    <row r="103" spans="6:7" x14ac:dyDescent="0.25">
      <c r="F103" s="53"/>
      <c r="G103" s="53"/>
    </row>
    <row r="104" spans="6:7" x14ac:dyDescent="0.25">
      <c r="F104" s="53"/>
      <c r="G104" s="53"/>
    </row>
    <row r="105" spans="6:7" x14ac:dyDescent="0.25">
      <c r="F105" s="53"/>
      <c r="G105" s="53"/>
    </row>
    <row r="106" spans="6:7" x14ac:dyDescent="0.25">
      <c r="F106" s="53"/>
      <c r="G106" s="53"/>
    </row>
    <row r="107" spans="6:7" x14ac:dyDescent="0.25">
      <c r="F107" s="53"/>
      <c r="G107" s="53"/>
    </row>
    <row r="108" spans="6:7" x14ac:dyDescent="0.25">
      <c r="F108" s="53"/>
      <c r="G108" s="53"/>
    </row>
    <row r="109" spans="6:7" x14ac:dyDescent="0.25">
      <c r="F109" s="53"/>
      <c r="G109" s="53"/>
    </row>
    <row r="110" spans="6:7" x14ac:dyDescent="0.25">
      <c r="F110" s="53"/>
      <c r="G110" s="53"/>
    </row>
    <row r="111" spans="6:7" x14ac:dyDescent="0.25">
      <c r="F111" s="53"/>
      <c r="G111" s="53"/>
    </row>
    <row r="112" spans="6:7" x14ac:dyDescent="0.25">
      <c r="F112" s="53"/>
      <c r="G112" s="53"/>
    </row>
    <row r="113" spans="6:7" x14ac:dyDescent="0.25">
      <c r="F113" s="53"/>
      <c r="G113" s="53"/>
    </row>
    <row r="114" spans="6:7" x14ac:dyDescent="0.25">
      <c r="F114" s="53"/>
      <c r="G114" s="53"/>
    </row>
    <row r="115" spans="6:7" x14ac:dyDescent="0.25">
      <c r="F115" s="53"/>
      <c r="G115" s="53"/>
    </row>
    <row r="116" spans="6:7" x14ac:dyDescent="0.25">
      <c r="F116" s="53"/>
      <c r="G116" s="53"/>
    </row>
    <row r="117" spans="6:7" x14ac:dyDescent="0.25">
      <c r="F117" s="53"/>
      <c r="G117" s="53"/>
    </row>
    <row r="118" spans="6:7" x14ac:dyDescent="0.25">
      <c r="F118" s="34"/>
      <c r="G118" s="34"/>
    </row>
    <row r="119" spans="6:7" x14ac:dyDescent="0.25">
      <c r="F119" s="34"/>
      <c r="G119" s="34"/>
    </row>
    <row r="120" spans="6:7" x14ac:dyDescent="0.25">
      <c r="F120" s="34"/>
      <c r="G120" s="34"/>
    </row>
    <row r="121" spans="6:7" x14ac:dyDescent="0.25">
      <c r="F121" s="53"/>
      <c r="G121" s="53"/>
    </row>
    <row r="123" spans="6:7" x14ac:dyDescent="0.25">
      <c r="F123" s="61"/>
      <c r="G123" s="61"/>
    </row>
    <row r="128" spans="6:7" x14ac:dyDescent="0.25">
      <c r="F128" s="61"/>
      <c r="G128" s="61"/>
    </row>
    <row r="133" spans="6:7" x14ac:dyDescent="0.25">
      <c r="F133" s="61"/>
      <c r="G133" s="61"/>
    </row>
    <row r="138" spans="6:7" x14ac:dyDescent="0.25">
      <c r="F138" s="61"/>
      <c r="G138" s="61"/>
    </row>
    <row r="143" spans="6:7" x14ac:dyDescent="0.25">
      <c r="F143" s="60"/>
      <c r="G143" s="60"/>
    </row>
    <row r="145" spans="6:7" x14ac:dyDescent="0.25">
      <c r="F145" s="34"/>
      <c r="G145" s="34"/>
    </row>
    <row r="151" spans="6:7" x14ac:dyDescent="0.25">
      <c r="F151" s="60"/>
      <c r="G151" s="60"/>
    </row>
    <row r="153" spans="6:7" x14ac:dyDescent="0.25">
      <c r="F153" s="61"/>
      <c r="G153" s="61"/>
    </row>
    <row r="158" spans="6:7" x14ac:dyDescent="0.25">
      <c r="F158" s="61"/>
      <c r="G158" s="61"/>
    </row>
    <row r="163" spans="6:7" x14ac:dyDescent="0.25">
      <c r="F163" s="61"/>
      <c r="G163" s="61"/>
    </row>
    <row r="168" spans="6:7" x14ac:dyDescent="0.25">
      <c r="F168" s="61"/>
      <c r="G168" s="61"/>
    </row>
    <row r="173" spans="6:7" x14ac:dyDescent="0.25">
      <c r="F173" s="61"/>
      <c r="G173" s="61"/>
    </row>
    <row r="178" spans="6:7" x14ac:dyDescent="0.25">
      <c r="F178" s="60"/>
      <c r="G178" s="60"/>
    </row>
    <row r="195" spans="6:7" x14ac:dyDescent="0.25">
      <c r="F195" s="60"/>
      <c r="G195" s="60"/>
    </row>
    <row r="212" spans="6:7" x14ac:dyDescent="0.25">
      <c r="F212" s="60"/>
      <c r="G212" s="60"/>
    </row>
    <row r="229" spans="6:7" x14ac:dyDescent="0.25">
      <c r="F229" s="60"/>
      <c r="G229" s="60"/>
    </row>
    <row r="241" spans="6:7" x14ac:dyDescent="0.25">
      <c r="F241" s="56"/>
      <c r="G241" s="56"/>
    </row>
    <row r="242" spans="6:7" x14ac:dyDescent="0.25">
      <c r="F242" s="57"/>
      <c r="G242" s="57"/>
    </row>
    <row r="1048571" ht="15" customHeight="1" x14ac:dyDescent="0.25"/>
  </sheetData>
  <mergeCells count="1">
    <mergeCell ref="K3:M3"/>
  </mergeCells>
  <pageMargins left="0.7" right="0.7" top="0.75" bottom="0.75" header="0.3" footer="0.3"/>
  <legacy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22BA45-CD6D-440D-B4DB-7562D252223F}">
  <sheetPr>
    <tabColor rgb="FF92D050"/>
  </sheetPr>
  <dimension ref="A1:T1048571"/>
  <sheetViews>
    <sheetView topLeftCell="B1" workbookViewId="0">
      <pane xSplit="4" ySplit="4" topLeftCell="F5" activePane="bottomRight" state="frozen"/>
      <selection pane="topRight"/>
      <selection pane="bottomLeft"/>
      <selection pane="bottomRight" activeCell="B3" sqref="B3"/>
    </sheetView>
  </sheetViews>
  <sheetFormatPr defaultRowHeight="15" x14ac:dyDescent="0.25"/>
  <cols>
    <col min="1" max="1" width="10.140625" style="31" hidden="1" customWidth="1"/>
    <col min="2" max="3" width="9.140625" style="31" customWidth="1"/>
    <col min="4" max="4" width="44.85546875" style="55" customWidth="1"/>
    <col min="5" max="5" width="19.7109375" style="31" hidden="1" customWidth="1"/>
    <col min="6" max="6" width="6.42578125" style="55" customWidth="1"/>
    <col min="7" max="7" width="8.42578125" style="55" customWidth="1"/>
    <col min="8" max="8" width="24.140625" style="31" bestFit="1" customWidth="1"/>
    <col min="9" max="9" width="23.42578125" style="31" hidden="1" customWidth="1"/>
    <col min="10" max="10" width="14.140625" style="55" hidden="1" customWidth="1"/>
    <col min="11" max="13" width="14" style="55" customWidth="1"/>
    <col min="14" max="14" width="14.140625" style="55" hidden="1" customWidth="1"/>
    <col min="15" max="15" width="16.7109375" style="46" customWidth="1"/>
    <col min="16" max="16" width="9" style="46" customWidth="1"/>
    <col min="17" max="17" width="14.85546875" style="46" bestFit="1" customWidth="1"/>
    <col min="18" max="18" width="10.42578125" style="46" bestFit="1" customWidth="1"/>
    <col min="19" max="19" width="23.5703125" style="31" bestFit="1" customWidth="1"/>
    <col min="20" max="20" width="90.28515625" style="31" bestFit="1" customWidth="1"/>
    <col min="21" max="16384" width="9.140625" style="31"/>
  </cols>
  <sheetData>
    <row r="1" spans="1:20" s="28" customFormat="1" ht="12.75" x14ac:dyDescent="0.2">
      <c r="B1" s="103" t="str">
        <f>"2D Barcode Specifications for Metro Business Income Tax Form METBIT-65-"&amp;Instructions!C5</f>
        <v>2D Barcode Specifications for Metro Business Income Tax Form METBIT-65-2022</v>
      </c>
      <c r="C1" s="103"/>
      <c r="D1" s="101"/>
      <c r="E1" s="103"/>
      <c r="F1" s="103"/>
      <c r="G1" s="103"/>
      <c r="J1" s="41"/>
      <c r="K1" s="41"/>
      <c r="L1" s="41"/>
      <c r="M1" s="41"/>
      <c r="N1" s="41"/>
      <c r="O1" s="43"/>
      <c r="P1" s="43"/>
      <c r="Q1" s="43"/>
      <c r="R1" s="43"/>
    </row>
    <row r="2" spans="1:20" s="28" customFormat="1" ht="12.75" x14ac:dyDescent="0.2">
      <c r="A2" s="175"/>
      <c r="B2" s="175"/>
      <c r="C2" s="175"/>
      <c r="D2" s="41"/>
      <c r="F2" s="41"/>
      <c r="G2" s="41"/>
      <c r="H2" s="77"/>
      <c r="I2" s="77"/>
      <c r="J2" s="76"/>
      <c r="K2" s="76"/>
      <c r="L2" s="76"/>
      <c r="M2" s="76"/>
      <c r="N2" s="76"/>
      <c r="O2" s="43"/>
      <c r="P2" s="43"/>
      <c r="Q2" s="43"/>
      <c r="R2" s="43"/>
    </row>
    <row r="3" spans="1:20" s="28" customFormat="1" ht="12.75" x14ac:dyDescent="0.2">
      <c r="A3" s="175"/>
      <c r="B3" s="175"/>
      <c r="C3" s="175"/>
      <c r="D3" s="49"/>
      <c r="E3" s="175"/>
      <c r="F3" s="49"/>
      <c r="G3" s="49"/>
      <c r="H3" s="78"/>
      <c r="I3" s="68"/>
      <c r="J3" s="41"/>
      <c r="K3" s="198" t="s">
        <v>334</v>
      </c>
      <c r="L3" s="199"/>
      <c r="M3" s="200"/>
      <c r="N3" s="41"/>
      <c r="O3" s="44"/>
      <c r="P3" s="44"/>
      <c r="Q3" s="44"/>
      <c r="R3" s="44"/>
      <c r="S3" s="175"/>
    </row>
    <row r="4" spans="1:20" s="28" customFormat="1" ht="51" x14ac:dyDescent="0.2">
      <c r="A4" s="59" t="s">
        <v>52</v>
      </c>
      <c r="B4" s="59" t="s">
        <v>53</v>
      </c>
      <c r="C4" s="29" t="s">
        <v>54</v>
      </c>
      <c r="D4" s="50" t="s">
        <v>55</v>
      </c>
      <c r="E4" s="29" t="s">
        <v>56</v>
      </c>
      <c r="F4" s="50" t="s">
        <v>57</v>
      </c>
      <c r="G4" s="50" t="s">
        <v>58</v>
      </c>
      <c r="H4" s="29" t="s">
        <v>59</v>
      </c>
      <c r="I4" s="74" t="s">
        <v>335</v>
      </c>
      <c r="J4" s="139" t="s">
        <v>336</v>
      </c>
      <c r="K4" s="182" t="s">
        <v>336</v>
      </c>
      <c r="L4" s="183" t="s">
        <v>1327</v>
      </c>
      <c r="M4" s="184" t="s">
        <v>337</v>
      </c>
      <c r="N4" s="139" t="s">
        <v>338</v>
      </c>
      <c r="O4" s="45" t="s">
        <v>62</v>
      </c>
      <c r="P4" s="45" t="s">
        <v>339</v>
      </c>
      <c r="Q4" s="109" t="s">
        <v>340</v>
      </c>
      <c r="R4" s="45" t="s">
        <v>65</v>
      </c>
      <c r="S4" s="29" t="s">
        <v>66</v>
      </c>
      <c r="T4" s="29" t="s">
        <v>67</v>
      </c>
    </row>
    <row r="5" spans="1:20" s="28" customFormat="1" ht="12.75" x14ac:dyDescent="0.2">
      <c r="A5" s="28">
        <v>1</v>
      </c>
      <c r="B5" s="28">
        <v>1</v>
      </c>
      <c r="D5" s="34" t="s">
        <v>68</v>
      </c>
      <c r="E5" s="30" t="s">
        <v>68</v>
      </c>
      <c r="F5" s="34" t="s">
        <v>69</v>
      </c>
      <c r="G5" s="34" t="s">
        <v>70</v>
      </c>
      <c r="H5" s="30" t="str">
        <f>_xlfn.CONCAT(RIGHT(_xlfn.CONCAT("000",A5),3),0,E5)</f>
        <v>0010VersionNumber</v>
      </c>
      <c r="I5" s="28" t="s">
        <v>68</v>
      </c>
      <c r="J5" s="41"/>
      <c r="K5" s="159"/>
      <c r="L5" s="155"/>
      <c r="M5" s="160"/>
      <c r="N5" s="41"/>
      <c r="O5" s="43" t="s">
        <v>71</v>
      </c>
      <c r="P5" s="43" t="s">
        <v>69</v>
      </c>
      <c r="Q5" s="43">
        <v>2</v>
      </c>
      <c r="R5" s="43" t="s">
        <v>72</v>
      </c>
      <c r="T5" s="28" t="s">
        <v>71</v>
      </c>
    </row>
    <row r="6" spans="1:20" s="28" customFormat="1" ht="12.75" x14ac:dyDescent="0.2">
      <c r="A6" s="28">
        <f>A5+1</f>
        <v>2</v>
      </c>
      <c r="B6" s="28">
        <v>2</v>
      </c>
      <c r="D6" s="1" t="s">
        <v>73</v>
      </c>
      <c r="E6" s="30" t="s">
        <v>73</v>
      </c>
      <c r="F6" s="34" t="s">
        <v>69</v>
      </c>
      <c r="G6" s="34" t="s">
        <v>70</v>
      </c>
      <c r="H6" s="30" t="str">
        <f t="shared" ref="H6:H50" si="0">_xlfn.CONCAT(RIGHT(_xlfn.CONCAT("000",A6),3),0,E6)</f>
        <v>0020DeveloperCode</v>
      </c>
      <c r="I6" s="28" t="s">
        <v>73</v>
      </c>
      <c r="J6" s="1"/>
      <c r="K6" s="159"/>
      <c r="L6" s="155"/>
      <c r="M6" s="160"/>
      <c r="N6" s="1"/>
      <c r="O6" s="43" t="s">
        <v>74</v>
      </c>
      <c r="P6" s="43" t="s">
        <v>69</v>
      </c>
      <c r="Q6" s="43">
        <v>4</v>
      </c>
      <c r="R6" s="43" t="s">
        <v>72</v>
      </c>
      <c r="T6" s="28" t="s">
        <v>75</v>
      </c>
    </row>
    <row r="7" spans="1:20" s="28" customFormat="1" ht="12.75" x14ac:dyDescent="0.2">
      <c r="A7" s="28">
        <f t="shared" ref="A7:A50" si="1">A6+1</f>
        <v>3</v>
      </c>
      <c r="B7" s="28">
        <v>3</v>
      </c>
      <c r="D7" s="1" t="s">
        <v>76</v>
      </c>
      <c r="E7" s="30" t="s">
        <v>76</v>
      </c>
      <c r="F7" s="34" t="s">
        <v>69</v>
      </c>
      <c r="G7" s="34" t="s">
        <v>70</v>
      </c>
      <c r="H7" s="30" t="str">
        <f t="shared" si="0"/>
        <v>0030Jurisdiction</v>
      </c>
      <c r="I7" s="28" t="s">
        <v>76</v>
      </c>
      <c r="J7" s="1"/>
      <c r="K7" s="159"/>
      <c r="L7" s="155"/>
      <c r="M7" s="160"/>
      <c r="N7" s="1"/>
      <c r="O7" s="54" t="s">
        <v>1169</v>
      </c>
      <c r="P7" s="54" t="s">
        <v>69</v>
      </c>
      <c r="Q7" s="54">
        <v>4</v>
      </c>
      <c r="R7" s="43" t="s">
        <v>72</v>
      </c>
      <c r="T7" s="28" t="s">
        <v>1169</v>
      </c>
    </row>
    <row r="8" spans="1:20" s="28" customFormat="1" ht="12.75" x14ac:dyDescent="0.2">
      <c r="A8" s="28">
        <f t="shared" si="1"/>
        <v>4</v>
      </c>
      <c r="B8" s="28">
        <v>4</v>
      </c>
      <c r="D8" s="1" t="s">
        <v>78</v>
      </c>
      <c r="E8" s="30" t="s">
        <v>78</v>
      </c>
      <c r="F8" s="34" t="s">
        <v>69</v>
      </c>
      <c r="G8" s="34" t="s">
        <v>70</v>
      </c>
      <c r="H8" s="30" t="str">
        <f t="shared" si="0"/>
        <v>0040DescriptionFormName</v>
      </c>
      <c r="I8" s="28" t="s">
        <v>78</v>
      </c>
      <c r="J8" s="1"/>
      <c r="K8" s="159"/>
      <c r="L8" s="155"/>
      <c r="M8" s="160"/>
      <c r="N8" s="1"/>
      <c r="O8" s="112" t="s">
        <v>1222</v>
      </c>
      <c r="P8" s="54" t="s">
        <v>69</v>
      </c>
      <c r="Q8" s="54">
        <v>16</v>
      </c>
      <c r="R8" s="43" t="s">
        <v>72</v>
      </c>
      <c r="T8" s="28" t="str">
        <f>O8</f>
        <v>METBIT-65-2022</v>
      </c>
    </row>
    <row r="9" spans="1:20" s="28" customFormat="1" ht="12.75" x14ac:dyDescent="0.2">
      <c r="A9" s="28">
        <f t="shared" si="1"/>
        <v>5</v>
      </c>
      <c r="B9" s="28">
        <v>5</v>
      </c>
      <c r="D9" s="1" t="s">
        <v>79</v>
      </c>
      <c r="E9" s="30" t="s">
        <v>79</v>
      </c>
      <c r="F9" s="34" t="s">
        <v>69</v>
      </c>
      <c r="G9" s="34" t="s">
        <v>70</v>
      </c>
      <c r="H9" s="30" t="str">
        <f t="shared" si="0"/>
        <v>0050SpecificationVersion</v>
      </c>
      <c r="I9" s="28" t="s">
        <v>79</v>
      </c>
      <c r="J9" s="1"/>
      <c r="K9" s="159"/>
      <c r="L9" s="155"/>
      <c r="M9" s="160"/>
      <c r="N9" s="1"/>
      <c r="O9" s="47">
        <f>spec_version</f>
        <v>27</v>
      </c>
      <c r="P9" s="54" t="s">
        <v>69</v>
      </c>
      <c r="Q9" s="54">
        <v>4</v>
      </c>
      <c r="R9" s="43" t="s">
        <v>80</v>
      </c>
      <c r="S9" s="28" t="s">
        <v>81</v>
      </c>
      <c r="T9" s="28">
        <f>O9</f>
        <v>27</v>
      </c>
    </row>
    <row r="10" spans="1:20" s="28" customFormat="1" ht="12.75" x14ac:dyDescent="0.2">
      <c r="A10" s="28">
        <f t="shared" si="1"/>
        <v>6</v>
      </c>
      <c r="B10" s="28">
        <v>6</v>
      </c>
      <c r="D10" s="1" t="s">
        <v>82</v>
      </c>
      <c r="E10" s="30" t="s">
        <v>82</v>
      </c>
      <c r="F10" s="34" t="s">
        <v>69</v>
      </c>
      <c r="G10" s="34" t="s">
        <v>70</v>
      </c>
      <c r="H10" s="30" t="str">
        <f t="shared" si="0"/>
        <v>0060SoftwareFormVersion</v>
      </c>
      <c r="I10" s="28" t="s">
        <v>82</v>
      </c>
      <c r="J10" s="1"/>
      <c r="K10" s="159"/>
      <c r="L10" s="155"/>
      <c r="M10" s="160"/>
      <c r="N10" s="1"/>
      <c r="O10" s="43">
        <v>0.01</v>
      </c>
      <c r="P10" s="43" t="s">
        <v>69</v>
      </c>
      <c r="Q10" s="43">
        <v>15</v>
      </c>
      <c r="R10" s="43" t="s">
        <v>72</v>
      </c>
      <c r="T10" s="28" t="s">
        <v>83</v>
      </c>
    </row>
    <row r="11" spans="1:20" s="28" customFormat="1" ht="12.75" x14ac:dyDescent="0.2">
      <c r="A11" s="28">
        <f t="shared" si="1"/>
        <v>7</v>
      </c>
      <c r="B11" s="28">
        <v>7</v>
      </c>
      <c r="D11" s="1" t="s">
        <v>84</v>
      </c>
      <c r="E11" s="30" t="s">
        <v>85</v>
      </c>
      <c r="F11" s="34" t="s">
        <v>70</v>
      </c>
      <c r="G11" s="34" t="s">
        <v>70</v>
      </c>
      <c r="H11" s="30" t="str">
        <f t="shared" si="0"/>
        <v>0070periodfrom</v>
      </c>
      <c r="I11" s="28" t="s">
        <v>85</v>
      </c>
      <c r="J11" s="1"/>
      <c r="K11" s="159"/>
      <c r="L11" s="155"/>
      <c r="M11" s="160"/>
      <c r="N11" s="1"/>
      <c r="O11" s="48">
        <v>44562</v>
      </c>
      <c r="P11" s="43" t="s">
        <v>69</v>
      </c>
      <c r="Q11" s="43">
        <v>10</v>
      </c>
      <c r="R11" s="48" t="s">
        <v>72</v>
      </c>
      <c r="S11" s="32" t="s">
        <v>86</v>
      </c>
    </row>
    <row r="12" spans="1:20" s="28" customFormat="1" ht="12.75" x14ac:dyDescent="0.2">
      <c r="A12" s="28">
        <f t="shared" si="1"/>
        <v>8</v>
      </c>
      <c r="B12" s="28">
        <v>8</v>
      </c>
      <c r="D12" s="1" t="s">
        <v>87</v>
      </c>
      <c r="E12" s="30" t="s">
        <v>88</v>
      </c>
      <c r="F12" s="34" t="s">
        <v>70</v>
      </c>
      <c r="G12" s="34" t="s">
        <v>70</v>
      </c>
      <c r="H12" s="30" t="str">
        <f t="shared" si="0"/>
        <v>0080periodto</v>
      </c>
      <c r="I12" s="28" t="s">
        <v>88</v>
      </c>
      <c r="J12" s="1"/>
      <c r="K12" s="159"/>
      <c r="L12" s="155"/>
      <c r="M12" s="160"/>
      <c r="N12" s="1"/>
      <c r="O12" s="48">
        <v>44926</v>
      </c>
      <c r="P12" s="43" t="s">
        <v>69</v>
      </c>
      <c r="Q12" s="43">
        <v>10</v>
      </c>
      <c r="R12" s="48" t="s">
        <v>72</v>
      </c>
      <c r="S12" s="32" t="s">
        <v>86</v>
      </c>
    </row>
    <row r="13" spans="1:20" s="28" customFormat="1" ht="12.75" x14ac:dyDescent="0.2">
      <c r="A13" s="28">
        <f t="shared" si="1"/>
        <v>9</v>
      </c>
      <c r="B13" s="28">
        <v>9</v>
      </c>
      <c r="D13" s="144" t="s">
        <v>89</v>
      </c>
      <c r="E13" s="30" t="s">
        <v>90</v>
      </c>
      <c r="F13" s="34" t="s">
        <v>70</v>
      </c>
      <c r="G13" s="34" t="s">
        <v>70</v>
      </c>
      <c r="H13" s="30" t="str">
        <f t="shared" si="0"/>
        <v>0090accountid</v>
      </c>
      <c r="I13" s="28" t="s">
        <v>90</v>
      </c>
      <c r="J13" s="1" t="s">
        <v>341</v>
      </c>
      <c r="K13" s="159" t="s">
        <v>342</v>
      </c>
      <c r="L13" s="155" t="s">
        <v>1208</v>
      </c>
      <c r="M13" s="160"/>
      <c r="N13" s="1" t="s">
        <v>344</v>
      </c>
      <c r="O13" s="43"/>
      <c r="P13" s="43" t="s">
        <v>70</v>
      </c>
      <c r="Q13" s="43">
        <v>10</v>
      </c>
      <c r="R13" s="43" t="s">
        <v>80</v>
      </c>
      <c r="S13" s="28" t="s">
        <v>91</v>
      </c>
      <c r="T13" s="28" t="s">
        <v>92</v>
      </c>
    </row>
    <row r="14" spans="1:20" x14ac:dyDescent="0.25">
      <c r="A14" s="28">
        <f t="shared" si="1"/>
        <v>10</v>
      </c>
      <c r="B14" s="28">
        <v>10</v>
      </c>
      <c r="C14" s="28"/>
      <c r="D14" s="1" t="s">
        <v>1172</v>
      </c>
      <c r="E14" s="30" t="s">
        <v>94</v>
      </c>
      <c r="F14" s="34" t="s">
        <v>70</v>
      </c>
      <c r="G14" s="34" t="s">
        <v>70</v>
      </c>
      <c r="H14" s="30" t="str">
        <f t="shared" si="0"/>
        <v>0100taxid</v>
      </c>
      <c r="I14" s="31" t="s">
        <v>94</v>
      </c>
      <c r="J14" s="1"/>
      <c r="K14" s="159"/>
      <c r="L14" s="155"/>
      <c r="M14" s="160"/>
      <c r="N14" s="1"/>
      <c r="O14" s="43"/>
      <c r="P14" s="43" t="s">
        <v>70</v>
      </c>
      <c r="Q14" s="43">
        <v>11</v>
      </c>
      <c r="R14" s="43" t="s">
        <v>72</v>
      </c>
      <c r="S14" s="37" t="s">
        <v>346</v>
      </c>
      <c r="T14" s="28"/>
    </row>
    <row r="15" spans="1:20" x14ac:dyDescent="0.25">
      <c r="A15" s="28">
        <f t="shared" si="1"/>
        <v>11</v>
      </c>
      <c r="B15" s="28">
        <v>11</v>
      </c>
      <c r="C15" s="28"/>
      <c r="D15" s="1" t="s">
        <v>96</v>
      </c>
      <c r="E15" s="30" t="s">
        <v>96</v>
      </c>
      <c r="F15" s="34" t="s">
        <v>70</v>
      </c>
      <c r="G15" s="34" t="s">
        <v>70</v>
      </c>
      <c r="H15" s="30" t="str">
        <f t="shared" si="0"/>
        <v>0110NAICS</v>
      </c>
      <c r="I15" s="31" t="s">
        <v>96</v>
      </c>
      <c r="J15" s="1" t="s">
        <v>96</v>
      </c>
      <c r="K15" s="159" t="s">
        <v>96</v>
      </c>
      <c r="L15" s="155" t="s">
        <v>96</v>
      </c>
      <c r="M15" s="160"/>
      <c r="N15" s="1"/>
      <c r="P15" s="43" t="s">
        <v>70</v>
      </c>
      <c r="Q15" s="46">
        <v>6</v>
      </c>
      <c r="R15" s="46" t="s">
        <v>80</v>
      </c>
      <c r="S15" s="31" t="s">
        <v>98</v>
      </c>
      <c r="T15" s="31" t="s">
        <v>99</v>
      </c>
    </row>
    <row r="16" spans="1:20" x14ac:dyDescent="0.25">
      <c r="A16" s="28">
        <v>13</v>
      </c>
      <c r="B16" s="28">
        <v>12</v>
      </c>
      <c r="C16" s="28"/>
      <c r="D16" s="1" t="s">
        <v>104</v>
      </c>
      <c r="E16" s="30" t="s">
        <v>1175</v>
      </c>
      <c r="F16" s="34" t="s">
        <v>70</v>
      </c>
      <c r="G16" s="34" t="s">
        <v>70</v>
      </c>
      <c r="H16" s="30" t="str">
        <f t="shared" si="0"/>
        <v>0130BusName</v>
      </c>
      <c r="I16" s="31" t="s">
        <v>1175</v>
      </c>
      <c r="J16" s="1"/>
      <c r="K16" s="159"/>
      <c r="L16" s="155"/>
      <c r="M16" s="160"/>
      <c r="N16" s="1"/>
      <c r="O16" s="43"/>
      <c r="P16" s="43" t="s">
        <v>70</v>
      </c>
      <c r="Q16" s="43">
        <v>100</v>
      </c>
      <c r="R16" s="43" t="s">
        <v>72</v>
      </c>
      <c r="S16" s="28"/>
      <c r="T16" s="28"/>
    </row>
    <row r="17" spans="1:20" x14ac:dyDescent="0.25">
      <c r="A17" s="28">
        <f t="shared" si="1"/>
        <v>14</v>
      </c>
      <c r="B17" s="28">
        <v>13</v>
      </c>
      <c r="C17" s="28"/>
      <c r="D17" s="1" t="s">
        <v>1176</v>
      </c>
      <c r="E17" s="30" t="s">
        <v>1177</v>
      </c>
      <c r="F17" s="34" t="s">
        <v>70</v>
      </c>
      <c r="G17" s="34" t="s">
        <v>70</v>
      </c>
      <c r="H17" s="30" t="str">
        <f t="shared" si="0"/>
        <v>0140AddressChange</v>
      </c>
      <c r="I17" s="31" t="s">
        <v>1177</v>
      </c>
      <c r="J17" s="1"/>
      <c r="K17" s="161" t="s">
        <v>347</v>
      </c>
      <c r="L17" s="158" t="s">
        <v>348</v>
      </c>
      <c r="M17" s="160"/>
      <c r="N17" s="1"/>
      <c r="O17" s="43">
        <v>0</v>
      </c>
      <c r="P17" s="43" t="s">
        <v>69</v>
      </c>
      <c r="Q17" s="43">
        <v>1</v>
      </c>
      <c r="R17" s="43" t="s">
        <v>80</v>
      </c>
      <c r="S17" s="28" t="s">
        <v>102</v>
      </c>
      <c r="T17" s="28" t="s">
        <v>103</v>
      </c>
    </row>
    <row r="18" spans="1:20" x14ac:dyDescent="0.25">
      <c r="A18" s="28">
        <f t="shared" si="1"/>
        <v>15</v>
      </c>
      <c r="B18" s="28">
        <v>14</v>
      </c>
      <c r="C18" s="28"/>
      <c r="D18" s="1" t="s">
        <v>108</v>
      </c>
      <c r="E18" s="30" t="s">
        <v>537</v>
      </c>
      <c r="F18" s="34" t="s">
        <v>70</v>
      </c>
      <c r="G18" s="34" t="s">
        <v>70</v>
      </c>
      <c r="H18" s="30" t="str">
        <f t="shared" si="0"/>
        <v>0150MailingAddress</v>
      </c>
      <c r="I18" s="31" t="s">
        <v>537</v>
      </c>
      <c r="J18" s="1"/>
      <c r="K18" s="159"/>
      <c r="L18" s="155"/>
      <c r="M18" s="160"/>
      <c r="N18" s="1"/>
      <c r="O18" s="43"/>
      <c r="P18" s="43" t="s">
        <v>70</v>
      </c>
      <c r="Q18" s="43">
        <v>75</v>
      </c>
      <c r="R18" s="43" t="s">
        <v>72</v>
      </c>
      <c r="S18" s="28"/>
      <c r="T18" s="28"/>
    </row>
    <row r="19" spans="1:20" x14ac:dyDescent="0.25">
      <c r="A19" s="28">
        <f t="shared" si="1"/>
        <v>16</v>
      </c>
      <c r="B19" s="28">
        <v>15</v>
      </c>
      <c r="C19" s="28"/>
      <c r="D19" s="1" t="s">
        <v>110</v>
      </c>
      <c r="E19" s="30" t="s">
        <v>110</v>
      </c>
      <c r="F19" s="34" t="s">
        <v>70</v>
      </c>
      <c r="G19" s="34" t="s">
        <v>70</v>
      </c>
      <c r="H19" s="30" t="str">
        <f t="shared" si="0"/>
        <v>0160City</v>
      </c>
      <c r="I19" s="31" t="s">
        <v>110</v>
      </c>
      <c r="J19" s="1"/>
      <c r="K19" s="159"/>
      <c r="L19" s="155"/>
      <c r="M19" s="160"/>
      <c r="N19" s="1"/>
      <c r="O19" s="43"/>
      <c r="P19" s="43" t="s">
        <v>70</v>
      </c>
      <c r="Q19" s="43">
        <v>30</v>
      </c>
      <c r="R19" s="43" t="s">
        <v>72</v>
      </c>
      <c r="S19" s="28"/>
      <c r="T19" s="28"/>
    </row>
    <row r="20" spans="1:20" x14ac:dyDescent="0.25">
      <c r="A20" s="28">
        <f t="shared" si="1"/>
        <v>17</v>
      </c>
      <c r="B20" s="28">
        <v>16</v>
      </c>
      <c r="C20" s="28"/>
      <c r="D20" s="1" t="s">
        <v>112</v>
      </c>
      <c r="E20" s="30" t="s">
        <v>112</v>
      </c>
      <c r="F20" s="34" t="s">
        <v>70</v>
      </c>
      <c r="G20" s="34" t="s">
        <v>70</v>
      </c>
      <c r="H20" s="30" t="str">
        <f t="shared" si="0"/>
        <v>0170State</v>
      </c>
      <c r="I20" s="31" t="s">
        <v>112</v>
      </c>
      <c r="J20" s="1"/>
      <c r="K20" s="159"/>
      <c r="L20" s="155"/>
      <c r="M20" s="160"/>
      <c r="N20" s="1"/>
      <c r="O20" s="43"/>
      <c r="P20" s="43" t="s">
        <v>70</v>
      </c>
      <c r="Q20" s="43">
        <v>10</v>
      </c>
      <c r="R20" s="43" t="s">
        <v>72</v>
      </c>
      <c r="S20" s="28"/>
      <c r="T20" s="28" t="s">
        <v>114</v>
      </c>
    </row>
    <row r="21" spans="1:20" x14ac:dyDescent="0.25">
      <c r="A21" s="28">
        <f t="shared" si="1"/>
        <v>18</v>
      </c>
      <c r="B21" s="28">
        <v>17</v>
      </c>
      <c r="C21" s="28"/>
      <c r="D21" s="1" t="s">
        <v>1178</v>
      </c>
      <c r="E21" s="30" t="s">
        <v>1178</v>
      </c>
      <c r="F21" s="34" t="s">
        <v>70</v>
      </c>
      <c r="G21" s="34" t="s">
        <v>70</v>
      </c>
      <c r="H21" s="30" t="str">
        <f t="shared" si="0"/>
        <v>0180Zip</v>
      </c>
      <c r="I21" s="31" t="s">
        <v>1178</v>
      </c>
      <c r="J21" s="1"/>
      <c r="K21" s="159"/>
      <c r="L21" s="155"/>
      <c r="M21" s="160"/>
      <c r="N21" s="1"/>
      <c r="O21" s="43"/>
      <c r="P21" s="43" t="s">
        <v>70</v>
      </c>
      <c r="Q21" s="43">
        <v>15</v>
      </c>
      <c r="R21" s="43" t="s">
        <v>72</v>
      </c>
      <c r="S21" s="28" t="s">
        <v>117</v>
      </c>
      <c r="T21" s="28"/>
    </row>
    <row r="22" spans="1:20" x14ac:dyDescent="0.25">
      <c r="A22" s="28">
        <v>23</v>
      </c>
      <c r="B22" s="28">
        <v>18</v>
      </c>
      <c r="C22" s="28"/>
      <c r="D22" s="1" t="s">
        <v>126</v>
      </c>
      <c r="E22" s="30" t="s">
        <v>127</v>
      </c>
      <c r="F22" s="34" t="s">
        <v>70</v>
      </c>
      <c r="G22" s="34" t="s">
        <v>70</v>
      </c>
      <c r="H22" s="30" t="str">
        <f t="shared" si="0"/>
        <v>0230InitialReturn</v>
      </c>
      <c r="I22" s="31" t="s">
        <v>127</v>
      </c>
      <c r="J22" s="1" t="s">
        <v>127</v>
      </c>
      <c r="K22" s="159" t="s">
        <v>127</v>
      </c>
      <c r="L22" s="155"/>
      <c r="M22" s="160"/>
      <c r="N22" s="1"/>
      <c r="O22" s="43">
        <v>0</v>
      </c>
      <c r="P22" s="43" t="s">
        <v>69</v>
      </c>
      <c r="Q22" s="43">
        <v>1</v>
      </c>
      <c r="R22" s="43" t="s">
        <v>80</v>
      </c>
      <c r="S22" s="28" t="s">
        <v>102</v>
      </c>
      <c r="T22" s="28" t="s">
        <v>103</v>
      </c>
    </row>
    <row r="23" spans="1:20" x14ac:dyDescent="0.25">
      <c r="A23" s="28">
        <f t="shared" si="1"/>
        <v>24</v>
      </c>
      <c r="B23" s="28">
        <v>19</v>
      </c>
      <c r="C23" s="28"/>
      <c r="D23" s="1" t="s">
        <v>128</v>
      </c>
      <c r="E23" s="30" t="s">
        <v>129</v>
      </c>
      <c r="F23" s="34" t="s">
        <v>70</v>
      </c>
      <c r="G23" s="34" t="s">
        <v>70</v>
      </c>
      <c r="H23" s="30" t="str">
        <f t="shared" si="0"/>
        <v>0240FinalReturn</v>
      </c>
      <c r="I23" s="31" t="s">
        <v>129</v>
      </c>
      <c r="J23" s="1" t="s">
        <v>353</v>
      </c>
      <c r="K23" s="159" t="s">
        <v>353</v>
      </c>
      <c r="L23" s="155"/>
      <c r="M23" s="160"/>
      <c r="N23" s="1"/>
      <c r="O23" s="43">
        <v>0</v>
      </c>
      <c r="P23" s="43" t="s">
        <v>69</v>
      </c>
      <c r="Q23" s="43">
        <v>1</v>
      </c>
      <c r="R23" s="43" t="s">
        <v>80</v>
      </c>
      <c r="S23" s="28" t="s">
        <v>102</v>
      </c>
      <c r="T23" s="28" t="s">
        <v>103</v>
      </c>
    </row>
    <row r="24" spans="1:20" x14ac:dyDescent="0.25">
      <c r="A24" s="28">
        <f t="shared" si="1"/>
        <v>25</v>
      </c>
      <c r="B24" s="28">
        <v>20</v>
      </c>
      <c r="C24" s="28"/>
      <c r="D24" s="1" t="s">
        <v>130</v>
      </c>
      <c r="E24" s="30" t="s">
        <v>356</v>
      </c>
      <c r="F24" s="34" t="s">
        <v>70</v>
      </c>
      <c r="G24" s="34" t="s">
        <v>70</v>
      </c>
      <c r="H24" s="30" t="str">
        <f t="shared" si="0"/>
        <v>0250AmendedReturn</v>
      </c>
      <c r="I24" s="31" t="s">
        <v>356</v>
      </c>
      <c r="J24" s="1" t="s">
        <v>354</v>
      </c>
      <c r="K24" s="159" t="s">
        <v>355</v>
      </c>
      <c r="L24" s="155" t="s">
        <v>356</v>
      </c>
      <c r="M24" s="160"/>
      <c r="N24" s="1"/>
      <c r="O24" s="43">
        <v>0</v>
      </c>
      <c r="P24" s="43" t="s">
        <v>69</v>
      </c>
      <c r="Q24" s="43">
        <v>1</v>
      </c>
      <c r="R24" s="43" t="s">
        <v>80</v>
      </c>
      <c r="S24" s="28" t="s">
        <v>102</v>
      </c>
      <c r="T24" s="28" t="s">
        <v>103</v>
      </c>
    </row>
    <row r="25" spans="1:20" x14ac:dyDescent="0.25">
      <c r="A25" s="28">
        <f t="shared" si="1"/>
        <v>26</v>
      </c>
      <c r="B25" s="28">
        <v>21</v>
      </c>
      <c r="C25" s="28"/>
      <c r="D25" s="1" t="s">
        <v>547</v>
      </c>
      <c r="E25" s="30" t="s">
        <v>358</v>
      </c>
      <c r="F25" s="34" t="s">
        <v>70</v>
      </c>
      <c r="G25" s="34" t="s">
        <v>70</v>
      </c>
      <c r="H25" s="30" t="str">
        <f t="shared" si="0"/>
        <v>0260ExtensionFiled</v>
      </c>
      <c r="I25" s="31" t="s">
        <v>358</v>
      </c>
      <c r="J25" s="1" t="s">
        <v>357</v>
      </c>
      <c r="K25" s="159" t="s">
        <v>357</v>
      </c>
      <c r="L25" s="155" t="s">
        <v>358</v>
      </c>
      <c r="M25" s="160"/>
      <c r="N25" s="1" t="s">
        <v>456</v>
      </c>
      <c r="O25" s="43">
        <v>0</v>
      </c>
      <c r="P25" s="43" t="s">
        <v>69</v>
      </c>
      <c r="Q25" s="43">
        <v>1</v>
      </c>
      <c r="R25" s="43" t="s">
        <v>80</v>
      </c>
      <c r="S25" s="28" t="s">
        <v>102</v>
      </c>
      <c r="T25" s="28" t="s">
        <v>103</v>
      </c>
    </row>
    <row r="26" spans="1:20" x14ac:dyDescent="0.25">
      <c r="A26" s="28">
        <f t="shared" si="1"/>
        <v>27</v>
      </c>
      <c r="B26" s="28">
        <v>22</v>
      </c>
      <c r="C26" s="41" t="s">
        <v>1006</v>
      </c>
      <c r="D26" s="1" t="s">
        <v>466</v>
      </c>
      <c r="E26" s="30" t="s">
        <v>164</v>
      </c>
      <c r="F26" s="34" t="s">
        <v>70</v>
      </c>
      <c r="G26" s="34" t="s">
        <v>70</v>
      </c>
      <c r="H26" s="30" t="str">
        <f t="shared" si="0"/>
        <v>0270NetIncome</v>
      </c>
      <c r="I26" s="31" t="s">
        <v>164</v>
      </c>
      <c r="J26" s="1" t="s">
        <v>164</v>
      </c>
      <c r="K26" s="159" t="s">
        <v>164</v>
      </c>
      <c r="L26" s="155" t="s">
        <v>164</v>
      </c>
      <c r="M26" s="160" t="s">
        <v>384</v>
      </c>
      <c r="N26" s="1"/>
      <c r="O26" s="43">
        <v>0</v>
      </c>
      <c r="P26" s="43" t="s">
        <v>70</v>
      </c>
      <c r="Q26" s="43">
        <v>16</v>
      </c>
      <c r="R26" s="43" t="s">
        <v>80</v>
      </c>
      <c r="S26" s="28" t="s">
        <v>135</v>
      </c>
      <c r="T26" s="28" t="s">
        <v>136</v>
      </c>
    </row>
    <row r="27" spans="1:20" x14ac:dyDescent="0.25">
      <c r="A27" s="28">
        <f t="shared" si="1"/>
        <v>28</v>
      </c>
      <c r="B27" s="28">
        <v>23</v>
      </c>
      <c r="C27" s="41" t="s">
        <v>1009</v>
      </c>
      <c r="D27" s="1" t="s">
        <v>1184</v>
      </c>
      <c r="E27" s="30" t="s">
        <v>1185</v>
      </c>
      <c r="F27" s="34" t="s">
        <v>70</v>
      </c>
      <c r="G27" s="34" t="s">
        <v>70</v>
      </c>
      <c r="H27" s="30" t="str">
        <f t="shared" si="0"/>
        <v>0280AddBack</v>
      </c>
      <c r="I27" s="31" t="s">
        <v>1185</v>
      </c>
      <c r="J27" s="1" t="s">
        <v>174</v>
      </c>
      <c r="K27" s="159" t="s">
        <v>174</v>
      </c>
      <c r="L27" s="155" t="s">
        <v>1185</v>
      </c>
      <c r="M27" s="160" t="s">
        <v>362</v>
      </c>
      <c r="N27" s="1" t="s">
        <v>456</v>
      </c>
      <c r="O27" s="43">
        <v>0</v>
      </c>
      <c r="P27" s="43" t="s">
        <v>70</v>
      </c>
      <c r="Q27" s="43">
        <v>16</v>
      </c>
      <c r="R27" s="43" t="s">
        <v>80</v>
      </c>
      <c r="S27" s="28" t="s">
        <v>135</v>
      </c>
      <c r="T27" s="28" t="s">
        <v>136</v>
      </c>
    </row>
    <row r="28" spans="1:20" x14ac:dyDescent="0.25">
      <c r="A28" s="28">
        <f t="shared" si="1"/>
        <v>29</v>
      </c>
      <c r="B28" s="28">
        <v>24</v>
      </c>
      <c r="C28" s="41" t="s">
        <v>1017</v>
      </c>
      <c r="D28" s="1" t="s">
        <v>1186</v>
      </c>
      <c r="E28" s="30" t="s">
        <v>394</v>
      </c>
      <c r="F28" s="34" t="s">
        <v>70</v>
      </c>
      <c r="G28" s="34" t="s">
        <v>70</v>
      </c>
      <c r="H28" s="30" t="str">
        <f t="shared" si="0"/>
        <v>0290OtherAddSub</v>
      </c>
      <c r="I28" s="31" t="s">
        <v>394</v>
      </c>
      <c r="J28" s="1" t="s">
        <v>394</v>
      </c>
      <c r="K28" s="159" t="s">
        <v>394</v>
      </c>
      <c r="L28" s="155" t="s">
        <v>394</v>
      </c>
      <c r="M28" s="160" t="s">
        <v>384</v>
      </c>
      <c r="N28" s="1"/>
      <c r="O28" s="43">
        <v>0</v>
      </c>
      <c r="P28" s="43" t="s">
        <v>70</v>
      </c>
      <c r="Q28" s="43">
        <v>16</v>
      </c>
      <c r="R28" s="43" t="s">
        <v>80</v>
      </c>
      <c r="S28" s="28" t="s">
        <v>135</v>
      </c>
      <c r="T28" s="28" t="s">
        <v>136</v>
      </c>
    </row>
    <row r="29" spans="1:20" x14ac:dyDescent="0.25">
      <c r="A29" s="28">
        <f t="shared" si="1"/>
        <v>30</v>
      </c>
      <c r="B29" s="28">
        <v>25</v>
      </c>
      <c r="C29" s="41" t="s">
        <v>1019</v>
      </c>
      <c r="D29" s="1" t="s">
        <v>197</v>
      </c>
      <c r="E29" s="30" t="s">
        <v>1187</v>
      </c>
      <c r="F29" s="34" t="s">
        <v>70</v>
      </c>
      <c r="G29" s="34" t="s">
        <v>70</v>
      </c>
      <c r="H29" s="30" t="str">
        <f t="shared" si="0"/>
        <v>0300SubjectNetIncome</v>
      </c>
      <c r="I29" s="31" t="s">
        <v>1187</v>
      </c>
      <c r="J29" s="1" t="s">
        <v>1187</v>
      </c>
      <c r="K29" s="159" t="s">
        <v>1187</v>
      </c>
      <c r="L29" s="155" t="s">
        <v>1187</v>
      </c>
      <c r="M29" s="160" t="s">
        <v>384</v>
      </c>
      <c r="N29" s="1"/>
      <c r="O29" s="43">
        <v>0</v>
      </c>
      <c r="P29" s="43" t="s">
        <v>70</v>
      </c>
      <c r="Q29" s="43">
        <v>16</v>
      </c>
      <c r="R29" s="43" t="s">
        <v>80</v>
      </c>
      <c r="S29" s="28" t="s">
        <v>135</v>
      </c>
      <c r="T29" s="28" t="s">
        <v>136</v>
      </c>
    </row>
    <row r="30" spans="1:20" x14ac:dyDescent="0.25">
      <c r="A30" s="28">
        <f t="shared" si="1"/>
        <v>31</v>
      </c>
      <c r="B30" s="28">
        <v>26</v>
      </c>
      <c r="C30" s="41" t="s">
        <v>999</v>
      </c>
      <c r="D30" s="1" t="s">
        <v>1188</v>
      </c>
      <c r="E30" s="30" t="s">
        <v>1189</v>
      </c>
      <c r="F30" s="34" t="s">
        <v>70</v>
      </c>
      <c r="G30" s="34" t="s">
        <v>70</v>
      </c>
      <c r="H30" s="30" t="str">
        <f t="shared" si="0"/>
        <v>0310MetroGrossIncome</v>
      </c>
      <c r="I30" s="31" t="s">
        <v>1189</v>
      </c>
      <c r="J30" s="1" t="s">
        <v>1189</v>
      </c>
      <c r="K30" s="159" t="s">
        <v>1189</v>
      </c>
      <c r="L30" s="155" t="s">
        <v>1189</v>
      </c>
      <c r="M30" s="160" t="s">
        <v>362</v>
      </c>
      <c r="N30" s="1"/>
      <c r="O30" s="43">
        <v>0</v>
      </c>
      <c r="P30" s="43" t="s">
        <v>70</v>
      </c>
      <c r="Q30" s="43">
        <v>16</v>
      </c>
      <c r="R30" s="43" t="s">
        <v>80</v>
      </c>
      <c r="S30" s="28" t="s">
        <v>139</v>
      </c>
      <c r="T30" s="28" t="s">
        <v>140</v>
      </c>
    </row>
    <row r="31" spans="1:20" x14ac:dyDescent="0.25">
      <c r="A31" s="28">
        <f t="shared" si="1"/>
        <v>32</v>
      </c>
      <c r="B31" s="28">
        <v>27</v>
      </c>
      <c r="C31" s="41" t="s">
        <v>553</v>
      </c>
      <c r="D31" s="1" t="s">
        <v>1190</v>
      </c>
      <c r="E31" s="30" t="s">
        <v>364</v>
      </c>
      <c r="F31" s="34" t="s">
        <v>70</v>
      </c>
      <c r="G31" s="34" t="s">
        <v>70</v>
      </c>
      <c r="H31" s="30" t="str">
        <f t="shared" si="0"/>
        <v>0320TotalGrossIncome</v>
      </c>
      <c r="I31" s="31" t="s">
        <v>364</v>
      </c>
      <c r="J31" s="1" t="s">
        <v>1210</v>
      </c>
      <c r="K31" s="159" t="s">
        <v>1210</v>
      </c>
      <c r="L31" s="155" t="s">
        <v>364</v>
      </c>
      <c r="M31" s="160" t="s">
        <v>362</v>
      </c>
      <c r="N31" s="1"/>
      <c r="O31" s="43">
        <v>0</v>
      </c>
      <c r="P31" s="43" t="s">
        <v>70</v>
      </c>
      <c r="Q31" s="43">
        <v>16</v>
      </c>
      <c r="R31" s="43" t="s">
        <v>80</v>
      </c>
      <c r="S31" s="28" t="s">
        <v>139</v>
      </c>
      <c r="T31" s="28" t="s">
        <v>140</v>
      </c>
    </row>
    <row r="32" spans="1:20" x14ac:dyDescent="0.25">
      <c r="A32" s="28">
        <f t="shared" si="1"/>
        <v>33</v>
      </c>
      <c r="B32" s="28">
        <v>28</v>
      </c>
      <c r="C32" s="41" t="s">
        <v>1003</v>
      </c>
      <c r="D32" s="1" t="s">
        <v>1192</v>
      </c>
      <c r="E32" s="30" t="s">
        <v>1193</v>
      </c>
      <c r="F32" s="34" t="s">
        <v>70</v>
      </c>
      <c r="G32" s="34" t="s">
        <v>70</v>
      </c>
      <c r="H32" s="30" t="str">
        <f t="shared" si="0"/>
        <v>0330Apportionment</v>
      </c>
      <c r="I32" s="31" t="s">
        <v>1193</v>
      </c>
      <c r="J32" s="1" t="s">
        <v>1211</v>
      </c>
      <c r="K32" s="159" t="s">
        <v>1211</v>
      </c>
      <c r="L32" s="155" t="s">
        <v>1211</v>
      </c>
      <c r="M32" s="160" t="s">
        <v>369</v>
      </c>
      <c r="N32" s="1"/>
      <c r="O32" s="43">
        <v>0</v>
      </c>
      <c r="P32" s="43" t="s">
        <v>70</v>
      </c>
      <c r="Q32" s="43">
        <v>8</v>
      </c>
      <c r="R32" s="43" t="s">
        <v>80</v>
      </c>
      <c r="S32" s="28" t="s">
        <v>143</v>
      </c>
      <c r="T32" s="28" t="s">
        <v>1194</v>
      </c>
    </row>
    <row r="33" spans="1:20" x14ac:dyDescent="0.25">
      <c r="A33" s="28">
        <f t="shared" si="1"/>
        <v>34</v>
      </c>
      <c r="B33" s="28">
        <v>29</v>
      </c>
      <c r="C33" s="41" t="s">
        <v>385</v>
      </c>
      <c r="D33" s="1" t="s">
        <v>1195</v>
      </c>
      <c r="E33" s="30" t="s">
        <v>1196</v>
      </c>
      <c r="F33" s="34" t="s">
        <v>70</v>
      </c>
      <c r="G33" s="34" t="s">
        <v>70</v>
      </c>
      <c r="H33" s="30" t="str">
        <f t="shared" si="0"/>
        <v>0340ApportionedNetIncome</v>
      </c>
      <c r="I33" s="31" t="s">
        <v>1196</v>
      </c>
      <c r="J33" s="1" t="s">
        <v>1196</v>
      </c>
      <c r="K33" s="159" t="s">
        <v>1196</v>
      </c>
      <c r="L33" s="155" t="s">
        <v>1196</v>
      </c>
      <c r="M33" s="160" t="s">
        <v>384</v>
      </c>
      <c r="N33" s="1"/>
      <c r="O33" s="43">
        <v>0</v>
      </c>
      <c r="P33" s="43" t="s">
        <v>70</v>
      </c>
      <c r="Q33" s="43">
        <v>16</v>
      </c>
      <c r="R33" s="43" t="s">
        <v>80</v>
      </c>
      <c r="S33" s="28" t="s">
        <v>135</v>
      </c>
      <c r="T33" s="28" t="s">
        <v>136</v>
      </c>
    </row>
    <row r="34" spans="1:20" x14ac:dyDescent="0.25">
      <c r="A34" s="28">
        <f t="shared" si="1"/>
        <v>35</v>
      </c>
      <c r="B34" s="28">
        <v>30</v>
      </c>
      <c r="C34" s="41" t="s">
        <v>1022</v>
      </c>
      <c r="D34" s="1" t="s">
        <v>201</v>
      </c>
      <c r="E34" s="30" t="s">
        <v>1197</v>
      </c>
      <c r="F34" s="34" t="s">
        <v>70</v>
      </c>
      <c r="G34" s="34" t="s">
        <v>70</v>
      </c>
      <c r="H34" s="30" t="str">
        <f t="shared" si="0"/>
        <v>0350NOL</v>
      </c>
      <c r="I34" s="31" t="s">
        <v>1197</v>
      </c>
      <c r="J34" s="1" t="s">
        <v>1212</v>
      </c>
      <c r="K34" s="159" t="s">
        <v>1212</v>
      </c>
      <c r="L34" s="155" t="s">
        <v>1197</v>
      </c>
      <c r="M34" s="160" t="s">
        <v>403</v>
      </c>
      <c r="N34" s="1"/>
      <c r="O34" s="43">
        <v>0</v>
      </c>
      <c r="P34" s="43" t="s">
        <v>70</v>
      </c>
      <c r="Q34" s="43">
        <v>16</v>
      </c>
      <c r="R34" s="43" t="s">
        <v>80</v>
      </c>
      <c r="S34" s="28" t="s">
        <v>135</v>
      </c>
      <c r="T34" s="28" t="s">
        <v>1198</v>
      </c>
    </row>
    <row r="35" spans="1:20" x14ac:dyDescent="0.25">
      <c r="A35" s="28">
        <f t="shared" si="1"/>
        <v>36</v>
      </c>
      <c r="B35" s="28">
        <v>31</v>
      </c>
      <c r="C35" s="41" t="s">
        <v>1025</v>
      </c>
      <c r="D35" s="1" t="s">
        <v>203</v>
      </c>
      <c r="E35" s="30" t="s">
        <v>550</v>
      </c>
      <c r="F35" s="34" t="s">
        <v>70</v>
      </c>
      <c r="G35" s="34" t="s">
        <v>70</v>
      </c>
      <c r="H35" s="30" t="str">
        <f t="shared" si="0"/>
        <v>0360TaxableIncome</v>
      </c>
      <c r="I35" s="31" t="s">
        <v>550</v>
      </c>
      <c r="J35" s="1" t="s">
        <v>550</v>
      </c>
      <c r="K35" s="159" t="s">
        <v>550</v>
      </c>
      <c r="L35" s="155" t="s">
        <v>550</v>
      </c>
      <c r="M35" s="160" t="s">
        <v>384</v>
      </c>
      <c r="N35" s="1"/>
      <c r="O35" s="43">
        <v>0</v>
      </c>
      <c r="P35" s="43" t="s">
        <v>70</v>
      </c>
      <c r="Q35" s="43">
        <v>16</v>
      </c>
      <c r="R35" s="43" t="s">
        <v>80</v>
      </c>
      <c r="S35" s="28" t="s">
        <v>135</v>
      </c>
      <c r="T35" s="28" t="s">
        <v>136</v>
      </c>
    </row>
    <row r="36" spans="1:20" x14ac:dyDescent="0.25">
      <c r="A36" s="28">
        <f t="shared" si="1"/>
        <v>37</v>
      </c>
      <c r="B36" s="28">
        <v>32</v>
      </c>
      <c r="C36" s="41" t="s">
        <v>1029</v>
      </c>
      <c r="D36" s="1" t="s">
        <v>1199</v>
      </c>
      <c r="E36" s="30" t="s">
        <v>1021</v>
      </c>
      <c r="F36" s="34" t="s">
        <v>70</v>
      </c>
      <c r="G36" s="34" t="s">
        <v>70</v>
      </c>
      <c r="H36" s="30" t="str">
        <f t="shared" si="0"/>
        <v>0370Tax</v>
      </c>
      <c r="I36" s="31" t="s">
        <v>1021</v>
      </c>
      <c r="J36" s="1" t="s">
        <v>1021</v>
      </c>
      <c r="K36" s="159" t="s">
        <v>1021</v>
      </c>
      <c r="L36" s="155" t="s">
        <v>1021</v>
      </c>
      <c r="M36" s="160" t="s">
        <v>362</v>
      </c>
      <c r="N36" s="1"/>
      <c r="O36" s="43">
        <v>0</v>
      </c>
      <c r="P36" s="43" t="s">
        <v>70</v>
      </c>
      <c r="Q36" s="43">
        <v>16</v>
      </c>
      <c r="R36" s="43" t="s">
        <v>80</v>
      </c>
      <c r="S36" s="28" t="s">
        <v>139</v>
      </c>
      <c r="T36" s="28" t="s">
        <v>140</v>
      </c>
    </row>
    <row r="37" spans="1:20" x14ac:dyDescent="0.25">
      <c r="A37" s="28">
        <f t="shared" si="1"/>
        <v>38</v>
      </c>
      <c r="B37" s="28">
        <v>33</v>
      </c>
      <c r="C37" s="41" t="s">
        <v>1031</v>
      </c>
      <c r="D37" s="1" t="s">
        <v>1200</v>
      </c>
      <c r="E37" s="30" t="s">
        <v>234</v>
      </c>
      <c r="F37" s="34" t="s">
        <v>70</v>
      </c>
      <c r="G37" s="34" t="s">
        <v>70</v>
      </c>
      <c r="H37" s="30" t="str">
        <f t="shared" si="0"/>
        <v>0380Prepayments</v>
      </c>
      <c r="I37" s="31" t="s">
        <v>234</v>
      </c>
      <c r="J37" s="1" t="s">
        <v>1213</v>
      </c>
      <c r="K37" s="159" t="s">
        <v>1213</v>
      </c>
      <c r="L37" s="155" t="s">
        <v>234</v>
      </c>
      <c r="M37" s="160" t="s">
        <v>403</v>
      </c>
      <c r="N37" s="1"/>
      <c r="O37" s="43">
        <v>0</v>
      </c>
      <c r="P37" s="43" t="s">
        <v>70</v>
      </c>
      <c r="Q37" s="43">
        <v>16</v>
      </c>
      <c r="R37" s="43" t="s">
        <v>80</v>
      </c>
      <c r="S37" s="28" t="s">
        <v>135</v>
      </c>
      <c r="T37" s="28" t="s">
        <v>1201</v>
      </c>
    </row>
    <row r="38" spans="1:20" x14ac:dyDescent="0.25">
      <c r="A38" s="28">
        <f t="shared" si="1"/>
        <v>39</v>
      </c>
      <c r="B38" s="28">
        <v>34</v>
      </c>
      <c r="C38" s="41" t="s">
        <v>1033</v>
      </c>
      <c r="D38" s="1" t="s">
        <v>593</v>
      </c>
      <c r="E38" s="30" t="s">
        <v>594</v>
      </c>
      <c r="F38" s="34" t="s">
        <v>70</v>
      </c>
      <c r="G38" s="34" t="s">
        <v>70</v>
      </c>
      <c r="H38" s="30" t="str">
        <f t="shared" si="0"/>
        <v>0390Penalties</v>
      </c>
      <c r="I38" s="31" t="s">
        <v>594</v>
      </c>
      <c r="J38" s="1" t="s">
        <v>1214</v>
      </c>
      <c r="K38" s="159" t="s">
        <v>1214</v>
      </c>
      <c r="L38" s="155" t="s">
        <v>593</v>
      </c>
      <c r="M38" s="160" t="s">
        <v>362</v>
      </c>
      <c r="N38" s="1"/>
      <c r="O38" s="43">
        <v>0</v>
      </c>
      <c r="P38" s="43" t="s">
        <v>70</v>
      </c>
      <c r="Q38" s="43">
        <v>16</v>
      </c>
      <c r="R38" s="43" t="s">
        <v>80</v>
      </c>
      <c r="S38" s="28" t="s">
        <v>139</v>
      </c>
      <c r="T38" s="28" t="s">
        <v>140</v>
      </c>
    </row>
    <row r="39" spans="1:20" x14ac:dyDescent="0.25">
      <c r="A39" s="28">
        <f t="shared" si="1"/>
        <v>40</v>
      </c>
      <c r="B39" s="28">
        <v>35</v>
      </c>
      <c r="C39" s="41" t="s">
        <v>1035</v>
      </c>
      <c r="D39" s="1" t="s">
        <v>233</v>
      </c>
      <c r="E39" s="30" t="s">
        <v>233</v>
      </c>
      <c r="F39" s="34" t="s">
        <v>70</v>
      </c>
      <c r="G39" s="34" t="s">
        <v>70</v>
      </c>
      <c r="H39" s="30" t="str">
        <f t="shared" si="0"/>
        <v>0400Interest</v>
      </c>
      <c r="I39" s="31" t="s">
        <v>233</v>
      </c>
      <c r="J39" s="1" t="s">
        <v>1215</v>
      </c>
      <c r="K39" s="159" t="s">
        <v>1215</v>
      </c>
      <c r="L39" s="155" t="s">
        <v>233</v>
      </c>
      <c r="M39" s="160" t="s">
        <v>362</v>
      </c>
      <c r="N39" s="1"/>
      <c r="O39" s="43">
        <v>0</v>
      </c>
      <c r="P39" s="43" t="s">
        <v>70</v>
      </c>
      <c r="Q39" s="43">
        <v>16</v>
      </c>
      <c r="R39" s="43" t="s">
        <v>80</v>
      </c>
      <c r="S39" s="28" t="s">
        <v>139</v>
      </c>
      <c r="T39" s="28" t="s">
        <v>140</v>
      </c>
    </row>
    <row r="40" spans="1:20" x14ac:dyDescent="0.25">
      <c r="A40" s="28">
        <f t="shared" si="1"/>
        <v>41</v>
      </c>
      <c r="B40" s="28">
        <v>36</v>
      </c>
      <c r="C40" s="41" t="s">
        <v>1038</v>
      </c>
      <c r="D40" s="1" t="s">
        <v>597</v>
      </c>
      <c r="E40" s="30" t="s">
        <v>597</v>
      </c>
      <c r="F40" s="34" t="s">
        <v>70</v>
      </c>
      <c r="G40" s="34" t="s">
        <v>70</v>
      </c>
      <c r="H40" s="30" t="str">
        <f t="shared" si="0"/>
        <v>0410Balance</v>
      </c>
      <c r="I40" s="31" t="s">
        <v>597</v>
      </c>
      <c r="J40" s="1" t="s">
        <v>1216</v>
      </c>
      <c r="K40" s="159" t="s">
        <v>1216</v>
      </c>
      <c r="L40" s="155" t="s">
        <v>1217</v>
      </c>
      <c r="M40" s="160" t="s">
        <v>384</v>
      </c>
      <c r="N40" s="1"/>
      <c r="O40" s="43">
        <v>0</v>
      </c>
      <c r="P40" s="43" t="s">
        <v>70</v>
      </c>
      <c r="Q40" s="43">
        <v>16</v>
      </c>
      <c r="R40" s="43" t="s">
        <v>80</v>
      </c>
      <c r="S40" s="28" t="s">
        <v>135</v>
      </c>
      <c r="T40" s="28" t="s">
        <v>136</v>
      </c>
    </row>
    <row r="41" spans="1:20" x14ac:dyDescent="0.25">
      <c r="A41" s="28">
        <f t="shared" si="1"/>
        <v>42</v>
      </c>
      <c r="B41" s="28">
        <v>37</v>
      </c>
      <c r="C41" s="41" t="s">
        <v>1044</v>
      </c>
      <c r="D41" s="1" t="s">
        <v>238</v>
      </c>
      <c r="E41" s="30" t="s">
        <v>238</v>
      </c>
      <c r="F41" s="34" t="s">
        <v>70</v>
      </c>
      <c r="G41" s="34" t="s">
        <v>70</v>
      </c>
      <c r="H41" s="30" t="str">
        <f t="shared" si="0"/>
        <v>0420Overpayment</v>
      </c>
      <c r="I41" s="31" t="s">
        <v>238</v>
      </c>
      <c r="J41" s="1" t="s">
        <v>238</v>
      </c>
      <c r="K41" s="159" t="s">
        <v>238</v>
      </c>
      <c r="L41" s="155" t="s">
        <v>238</v>
      </c>
      <c r="M41" s="160" t="s">
        <v>403</v>
      </c>
      <c r="N41" s="1"/>
      <c r="O41" s="43">
        <v>0</v>
      </c>
      <c r="P41" s="43" t="s">
        <v>70</v>
      </c>
      <c r="Q41" s="43">
        <v>16</v>
      </c>
      <c r="R41" s="43" t="s">
        <v>80</v>
      </c>
      <c r="S41" s="28" t="s">
        <v>139</v>
      </c>
      <c r="T41" s="28" t="s">
        <v>140</v>
      </c>
    </row>
    <row r="42" spans="1:20" x14ac:dyDescent="0.25">
      <c r="A42" s="28">
        <f t="shared" si="1"/>
        <v>43</v>
      </c>
      <c r="B42" s="28">
        <v>38</v>
      </c>
      <c r="C42" s="41" t="s">
        <v>1218</v>
      </c>
      <c r="D42" s="1" t="s">
        <v>242</v>
      </c>
      <c r="E42" s="30" t="s">
        <v>242</v>
      </c>
      <c r="F42" s="34" t="s">
        <v>70</v>
      </c>
      <c r="G42" s="34" t="s">
        <v>70</v>
      </c>
      <c r="H42" s="30" t="str">
        <f t="shared" si="0"/>
        <v>0430Refund</v>
      </c>
      <c r="I42" s="31" t="s">
        <v>242</v>
      </c>
      <c r="J42" s="1" t="s">
        <v>453</v>
      </c>
      <c r="K42" s="159" t="s">
        <v>453</v>
      </c>
      <c r="L42" s="155" t="s">
        <v>450</v>
      </c>
      <c r="M42" s="160" t="s">
        <v>362</v>
      </c>
      <c r="N42" s="1"/>
      <c r="O42" s="43">
        <v>0</v>
      </c>
      <c r="P42" s="43" t="s">
        <v>70</v>
      </c>
      <c r="Q42" s="43">
        <v>16</v>
      </c>
      <c r="R42" s="43" t="s">
        <v>80</v>
      </c>
      <c r="S42" s="28" t="s">
        <v>139</v>
      </c>
      <c r="T42" s="28" t="s">
        <v>140</v>
      </c>
    </row>
    <row r="43" spans="1:20" x14ac:dyDescent="0.25">
      <c r="A43" s="28">
        <f t="shared" si="1"/>
        <v>44</v>
      </c>
      <c r="B43" s="28">
        <v>39</v>
      </c>
      <c r="C43" s="41" t="s">
        <v>1219</v>
      </c>
      <c r="D43" s="1" t="s">
        <v>601</v>
      </c>
      <c r="E43" s="30" t="s">
        <v>602</v>
      </c>
      <c r="F43" s="34" t="s">
        <v>70</v>
      </c>
      <c r="G43" s="34" t="s">
        <v>70</v>
      </c>
      <c r="H43" s="30" t="str">
        <f t="shared" si="0"/>
        <v>0440Credit</v>
      </c>
      <c r="I43" s="31" t="s">
        <v>602</v>
      </c>
      <c r="J43" s="1" t="s">
        <v>450</v>
      </c>
      <c r="K43" s="159" t="s">
        <v>450</v>
      </c>
      <c r="L43" s="155" t="s">
        <v>453</v>
      </c>
      <c r="M43" s="160" t="s">
        <v>362</v>
      </c>
      <c r="N43" s="1"/>
      <c r="O43" s="43">
        <v>0</v>
      </c>
      <c r="P43" s="43" t="s">
        <v>70</v>
      </c>
      <c r="Q43" s="43">
        <v>16</v>
      </c>
      <c r="R43" s="43" t="s">
        <v>80</v>
      </c>
      <c r="S43" s="28" t="s">
        <v>139</v>
      </c>
      <c r="T43" s="28" t="s">
        <v>140</v>
      </c>
    </row>
    <row r="44" spans="1:20" x14ac:dyDescent="0.25">
      <c r="A44" s="28">
        <f t="shared" si="1"/>
        <v>45</v>
      </c>
      <c r="B44" s="28">
        <v>40</v>
      </c>
      <c r="C44" s="41" t="s">
        <v>1220</v>
      </c>
      <c r="D44" s="1" t="s">
        <v>243</v>
      </c>
      <c r="E44" s="30" t="s">
        <v>244</v>
      </c>
      <c r="F44" s="34" t="s">
        <v>70</v>
      </c>
      <c r="G44" s="34" t="s">
        <v>70</v>
      </c>
      <c r="H44" s="30" t="str">
        <f t="shared" si="0"/>
        <v>0450AmountDue</v>
      </c>
      <c r="I44" s="31" t="s">
        <v>244</v>
      </c>
      <c r="J44" s="1" t="s">
        <v>455</v>
      </c>
      <c r="K44" s="159" t="s">
        <v>455</v>
      </c>
      <c r="L44" s="155" t="s">
        <v>455</v>
      </c>
      <c r="M44" s="160" t="s">
        <v>362</v>
      </c>
      <c r="N44" s="1"/>
      <c r="O44" s="43">
        <v>0</v>
      </c>
      <c r="P44" s="43" t="s">
        <v>70</v>
      </c>
      <c r="Q44" s="43">
        <v>16</v>
      </c>
      <c r="R44" s="43" t="s">
        <v>80</v>
      </c>
      <c r="S44" s="28" t="s">
        <v>139</v>
      </c>
      <c r="T44" s="28" t="s">
        <v>140</v>
      </c>
    </row>
    <row r="45" spans="1:20" x14ac:dyDescent="0.25">
      <c r="A45" s="28">
        <f t="shared" si="1"/>
        <v>46</v>
      </c>
      <c r="B45" s="28">
        <v>41</v>
      </c>
      <c r="C45" s="28"/>
      <c r="D45" s="1" t="s">
        <v>1205</v>
      </c>
      <c r="E45" s="30" t="s">
        <v>736</v>
      </c>
      <c r="F45" s="34" t="s">
        <v>70</v>
      </c>
      <c r="G45" s="34" t="s">
        <v>70</v>
      </c>
      <c r="H45" s="30" t="str">
        <f t="shared" si="0"/>
        <v>0460TaxfilerEmail</v>
      </c>
      <c r="I45" s="31" t="s">
        <v>736</v>
      </c>
      <c r="J45" s="1"/>
      <c r="K45" s="159"/>
      <c r="L45" s="155"/>
      <c r="M45" s="160"/>
      <c r="N45" s="1"/>
      <c r="O45" s="43"/>
      <c r="P45" s="43" t="s">
        <v>70</v>
      </c>
      <c r="Q45" s="43">
        <v>100</v>
      </c>
      <c r="R45" s="43" t="s">
        <v>72</v>
      </c>
      <c r="S45" s="28" t="s">
        <v>247</v>
      </c>
      <c r="T45" s="28"/>
    </row>
    <row r="46" spans="1:20" x14ac:dyDescent="0.25">
      <c r="A46" s="28">
        <f t="shared" si="1"/>
        <v>47</v>
      </c>
      <c r="B46" s="28">
        <v>42</v>
      </c>
      <c r="C46" s="28"/>
      <c r="D46" s="1" t="s">
        <v>1206</v>
      </c>
      <c r="E46" s="30" t="s">
        <v>738</v>
      </c>
      <c r="F46" s="34" t="s">
        <v>70</v>
      </c>
      <c r="G46" s="34" t="s">
        <v>70</v>
      </c>
      <c r="H46" s="30" t="str">
        <f t="shared" si="0"/>
        <v>0470TaxfilerPhone</v>
      </c>
      <c r="I46" s="31" t="s">
        <v>738</v>
      </c>
      <c r="J46" s="1"/>
      <c r="K46" s="159"/>
      <c r="L46" s="155"/>
      <c r="M46" s="160"/>
      <c r="N46" s="1"/>
      <c r="O46" s="43"/>
      <c r="P46" s="43" t="s">
        <v>70</v>
      </c>
      <c r="Q46" s="43">
        <v>14</v>
      </c>
      <c r="R46" s="43" t="s">
        <v>72</v>
      </c>
      <c r="S46" s="28" t="s">
        <v>250</v>
      </c>
    </row>
    <row r="47" spans="1:20" x14ac:dyDescent="0.25">
      <c r="A47" s="28">
        <f t="shared" si="1"/>
        <v>48</v>
      </c>
      <c r="B47" s="28">
        <v>43</v>
      </c>
      <c r="C47" s="28"/>
      <c r="D47" s="1" t="s">
        <v>739</v>
      </c>
      <c r="E47" s="30" t="s">
        <v>740</v>
      </c>
      <c r="F47" s="34" t="s">
        <v>70</v>
      </c>
      <c r="G47" s="34" t="s">
        <v>70</v>
      </c>
      <c r="H47" s="30" t="str">
        <f t="shared" si="0"/>
        <v>0480PreparerName</v>
      </c>
      <c r="I47" s="31" t="s">
        <v>740</v>
      </c>
      <c r="J47" s="1"/>
      <c r="K47" s="159"/>
      <c r="L47" s="155"/>
      <c r="M47" s="160"/>
      <c r="N47" s="1"/>
      <c r="O47" s="43"/>
      <c r="P47" s="43" t="s">
        <v>70</v>
      </c>
      <c r="Q47" s="43">
        <v>100</v>
      </c>
      <c r="R47" s="43" t="s">
        <v>72</v>
      </c>
      <c r="S47" s="28"/>
      <c r="T47" s="28"/>
    </row>
    <row r="48" spans="1:20" x14ac:dyDescent="0.25">
      <c r="A48" s="28">
        <f t="shared" si="1"/>
        <v>49</v>
      </c>
      <c r="B48" s="28">
        <v>44</v>
      </c>
      <c r="C48" s="28"/>
      <c r="D48" s="1" t="s">
        <v>253</v>
      </c>
      <c r="E48" s="30" t="s">
        <v>254</v>
      </c>
      <c r="F48" s="34" t="s">
        <v>70</v>
      </c>
      <c r="G48" s="34" t="s">
        <v>70</v>
      </c>
      <c r="H48" s="30" t="str">
        <f t="shared" si="0"/>
        <v>0490PreparerPhone</v>
      </c>
      <c r="I48" s="31" t="s">
        <v>254</v>
      </c>
      <c r="J48" s="1"/>
      <c r="K48" s="159"/>
      <c r="L48" s="155"/>
      <c r="M48" s="160"/>
      <c r="N48" s="1"/>
      <c r="O48" s="43"/>
      <c r="P48" s="43" t="s">
        <v>70</v>
      </c>
      <c r="Q48" s="43">
        <v>14</v>
      </c>
      <c r="R48" s="43" t="s">
        <v>72</v>
      </c>
      <c r="S48" s="28" t="s">
        <v>250</v>
      </c>
    </row>
    <row r="49" spans="1:20" x14ac:dyDescent="0.25">
      <c r="A49" s="28">
        <f t="shared" si="1"/>
        <v>50</v>
      </c>
      <c r="B49" s="28">
        <v>45</v>
      </c>
      <c r="C49" s="28"/>
      <c r="D49" s="1" t="s">
        <v>255</v>
      </c>
      <c r="E49" s="30" t="s">
        <v>256</v>
      </c>
      <c r="F49" s="34" t="s">
        <v>69</v>
      </c>
      <c r="G49" s="34" t="s">
        <v>70</v>
      </c>
      <c r="H49" s="30" t="str">
        <f t="shared" si="0"/>
        <v>0500PrintDate</v>
      </c>
      <c r="I49" s="28" t="s">
        <v>256</v>
      </c>
      <c r="J49" s="1"/>
      <c r="K49" s="159"/>
      <c r="L49" s="155"/>
      <c r="M49" s="160"/>
      <c r="N49" s="1"/>
      <c r="O49" s="48"/>
      <c r="P49" s="43" t="s">
        <v>70</v>
      </c>
      <c r="Q49" s="43">
        <v>10</v>
      </c>
      <c r="R49" s="48" t="s">
        <v>72</v>
      </c>
      <c r="S49" s="32" t="s">
        <v>86</v>
      </c>
      <c r="T49" s="28" t="s">
        <v>257</v>
      </c>
    </row>
    <row r="50" spans="1:20" x14ac:dyDescent="0.25">
      <c r="A50" s="28">
        <f t="shared" si="1"/>
        <v>51</v>
      </c>
      <c r="B50" s="28">
        <v>46</v>
      </c>
      <c r="C50" s="28"/>
      <c r="D50" s="1" t="s">
        <v>26</v>
      </c>
      <c r="E50" s="28" t="s">
        <v>26</v>
      </c>
      <c r="F50" s="34" t="s">
        <v>69</v>
      </c>
      <c r="G50" s="34" t="s">
        <v>70</v>
      </c>
      <c r="H50" s="30" t="str">
        <f t="shared" si="0"/>
        <v>0510Trailer</v>
      </c>
      <c r="I50" s="28" t="s">
        <v>26</v>
      </c>
      <c r="J50" s="1"/>
      <c r="K50" s="162"/>
      <c r="L50" s="163"/>
      <c r="M50" s="164"/>
      <c r="N50" s="1"/>
      <c r="O50" s="43" t="s">
        <v>258</v>
      </c>
      <c r="P50" s="43" t="s">
        <v>69</v>
      </c>
      <c r="Q50" s="43">
        <v>5</v>
      </c>
      <c r="R50" s="43" t="s">
        <v>72</v>
      </c>
      <c r="S50" s="28" t="s">
        <v>258</v>
      </c>
      <c r="T50" s="28" t="s">
        <v>259</v>
      </c>
    </row>
    <row r="51" spans="1:20" x14ac:dyDescent="0.25">
      <c r="D51" s="1"/>
      <c r="F51" s="34"/>
      <c r="G51" s="34"/>
      <c r="J51" s="1"/>
      <c r="K51" s="1"/>
      <c r="L51" s="1"/>
      <c r="M51" s="1"/>
      <c r="N51" s="1"/>
    </row>
    <row r="52" spans="1:20" x14ac:dyDescent="0.25">
      <c r="D52" s="1"/>
      <c r="F52" s="53"/>
      <c r="G52" s="53"/>
      <c r="J52" s="1"/>
      <c r="K52" s="1"/>
      <c r="L52" s="1"/>
      <c r="M52" s="1"/>
      <c r="N52" s="1"/>
    </row>
    <row r="53" spans="1:20" x14ac:dyDescent="0.25">
      <c r="D53" s="1"/>
      <c r="F53" s="53"/>
      <c r="G53" s="53"/>
      <c r="J53" s="1"/>
      <c r="K53" s="1"/>
      <c r="L53" s="1"/>
      <c r="M53" s="1"/>
      <c r="N53" s="1"/>
    </row>
    <row r="54" spans="1:20" x14ac:dyDescent="0.25">
      <c r="D54" s="1"/>
      <c r="F54" s="53"/>
      <c r="G54" s="53"/>
      <c r="J54" s="1"/>
      <c r="K54" s="1"/>
      <c r="L54" s="1"/>
      <c r="M54" s="1"/>
      <c r="N54" s="1"/>
    </row>
    <row r="55" spans="1:20" x14ac:dyDescent="0.25">
      <c r="D55" s="1"/>
      <c r="F55" s="53"/>
      <c r="G55" s="53"/>
      <c r="J55" s="1"/>
      <c r="K55" s="1"/>
      <c r="L55" s="1"/>
      <c r="M55" s="1"/>
      <c r="N55" s="1"/>
    </row>
    <row r="56" spans="1:20" x14ac:dyDescent="0.25">
      <c r="D56" s="1"/>
      <c r="F56" s="53"/>
      <c r="G56" s="53"/>
      <c r="J56" s="1"/>
      <c r="K56" s="1"/>
      <c r="L56" s="1"/>
      <c r="M56" s="1"/>
      <c r="N56" s="1"/>
    </row>
    <row r="57" spans="1:20" x14ac:dyDescent="0.25">
      <c r="D57" s="1"/>
      <c r="F57" s="53"/>
      <c r="G57" s="53"/>
      <c r="J57" s="1"/>
      <c r="K57" s="1"/>
      <c r="L57" s="1"/>
      <c r="M57" s="1"/>
      <c r="N57" s="1"/>
    </row>
    <row r="58" spans="1:20" x14ac:dyDescent="0.25">
      <c r="D58" s="1"/>
      <c r="F58" s="53"/>
      <c r="G58" s="53"/>
      <c r="J58" s="1"/>
      <c r="K58" s="1"/>
      <c r="L58" s="1"/>
      <c r="M58" s="1"/>
      <c r="N58" s="1"/>
    </row>
    <row r="59" spans="1:20" x14ac:dyDescent="0.25">
      <c r="D59" s="1"/>
      <c r="F59" s="53"/>
      <c r="G59" s="53"/>
      <c r="J59" s="1"/>
      <c r="K59" s="1"/>
      <c r="L59" s="1"/>
      <c r="M59" s="1"/>
      <c r="N59" s="1"/>
    </row>
    <row r="60" spans="1:20" x14ac:dyDescent="0.25">
      <c r="D60" s="1"/>
      <c r="F60" s="53"/>
      <c r="G60" s="53"/>
      <c r="J60" s="1"/>
      <c r="K60" s="1"/>
      <c r="L60" s="1"/>
      <c r="M60" s="1"/>
      <c r="N60" s="1"/>
    </row>
    <row r="61" spans="1:20" x14ac:dyDescent="0.25">
      <c r="D61" s="1"/>
      <c r="F61" s="53"/>
      <c r="G61" s="53"/>
      <c r="J61" s="1"/>
      <c r="K61" s="1"/>
      <c r="L61" s="1"/>
      <c r="M61" s="1"/>
      <c r="N61" s="1"/>
    </row>
    <row r="62" spans="1:20" x14ac:dyDescent="0.25">
      <c r="D62" s="1"/>
      <c r="F62" s="53"/>
      <c r="G62" s="53"/>
      <c r="J62" s="1"/>
      <c r="K62" s="1"/>
      <c r="L62" s="1"/>
      <c r="M62" s="1"/>
      <c r="N62" s="1"/>
    </row>
    <row r="63" spans="1:20" x14ac:dyDescent="0.25">
      <c r="D63" s="1"/>
      <c r="F63" s="53"/>
      <c r="G63" s="53"/>
      <c r="J63" s="1"/>
      <c r="K63" s="1"/>
      <c r="L63" s="1"/>
      <c r="M63" s="1"/>
      <c r="N63" s="1"/>
    </row>
    <row r="64" spans="1:20" x14ac:dyDescent="0.25">
      <c r="D64" s="1"/>
      <c r="F64" s="53"/>
      <c r="G64" s="53"/>
      <c r="J64" s="1"/>
      <c r="K64" s="1"/>
      <c r="L64" s="1"/>
      <c r="M64" s="1"/>
      <c r="N64" s="1"/>
    </row>
    <row r="65" spans="4:14" x14ac:dyDescent="0.25">
      <c r="D65" s="1"/>
      <c r="F65" s="53"/>
      <c r="G65" s="53"/>
      <c r="J65" s="1"/>
      <c r="K65" s="1"/>
      <c r="L65" s="1"/>
      <c r="M65" s="1"/>
      <c r="N65" s="1"/>
    </row>
    <row r="66" spans="4:14" x14ac:dyDescent="0.25">
      <c r="D66" s="1"/>
      <c r="F66" s="53"/>
      <c r="G66" s="53"/>
      <c r="J66" s="1"/>
      <c r="K66" s="1"/>
      <c r="L66" s="1"/>
      <c r="M66" s="1"/>
      <c r="N66" s="1"/>
    </row>
    <row r="67" spans="4:14" x14ac:dyDescent="0.25">
      <c r="D67" s="1"/>
      <c r="F67" s="53"/>
      <c r="G67" s="53"/>
      <c r="J67" s="1"/>
      <c r="K67" s="1"/>
      <c r="L67" s="1"/>
      <c r="M67" s="1"/>
      <c r="N67" s="1"/>
    </row>
    <row r="68" spans="4:14" x14ac:dyDescent="0.25">
      <c r="D68" s="1"/>
      <c r="F68" s="53"/>
      <c r="G68" s="53"/>
      <c r="J68" s="1"/>
      <c r="K68" s="1"/>
      <c r="L68" s="1"/>
      <c r="M68" s="1"/>
      <c r="N68" s="1"/>
    </row>
    <row r="69" spans="4:14" x14ac:dyDescent="0.25">
      <c r="D69" s="1"/>
      <c r="F69" s="53"/>
      <c r="G69" s="53"/>
      <c r="J69" s="1"/>
      <c r="K69" s="1"/>
      <c r="L69" s="1"/>
      <c r="M69" s="1"/>
      <c r="N69" s="1"/>
    </row>
    <row r="70" spans="4:14" x14ac:dyDescent="0.25">
      <c r="D70" s="1"/>
      <c r="F70" s="53"/>
      <c r="G70" s="53"/>
      <c r="J70" s="1"/>
      <c r="K70" s="1"/>
      <c r="L70" s="1"/>
      <c r="M70" s="1"/>
      <c r="N70" s="1"/>
    </row>
    <row r="71" spans="4:14" x14ac:dyDescent="0.25">
      <c r="D71" s="1"/>
      <c r="F71" s="53"/>
      <c r="G71" s="53"/>
      <c r="J71" s="1"/>
      <c r="K71" s="1"/>
      <c r="L71" s="1"/>
      <c r="M71" s="1"/>
      <c r="N71" s="1"/>
    </row>
    <row r="72" spans="4:14" x14ac:dyDescent="0.25">
      <c r="D72" s="1"/>
      <c r="F72" s="53"/>
      <c r="G72" s="53"/>
      <c r="J72" s="1"/>
      <c r="K72" s="1"/>
      <c r="L72" s="1"/>
      <c r="M72" s="1"/>
      <c r="N72" s="1"/>
    </row>
    <row r="73" spans="4:14" x14ac:dyDescent="0.25">
      <c r="D73" s="1"/>
      <c r="F73" s="53"/>
      <c r="G73" s="53"/>
      <c r="J73" s="1"/>
      <c r="K73" s="1"/>
      <c r="L73" s="1"/>
      <c r="M73" s="1"/>
      <c r="N73" s="1"/>
    </row>
    <row r="74" spans="4:14" x14ac:dyDescent="0.25">
      <c r="D74" s="1"/>
      <c r="F74" s="53"/>
      <c r="G74" s="53"/>
      <c r="J74" s="1"/>
      <c r="K74" s="1"/>
      <c r="L74" s="1"/>
      <c r="M74" s="1"/>
      <c r="N74" s="1"/>
    </row>
    <row r="75" spans="4:14" x14ac:dyDescent="0.25">
      <c r="D75" s="1"/>
      <c r="F75" s="53"/>
      <c r="G75" s="53"/>
      <c r="J75" s="1"/>
      <c r="K75" s="1"/>
      <c r="L75" s="1"/>
      <c r="M75" s="1"/>
      <c r="N75" s="1"/>
    </row>
    <row r="76" spans="4:14" x14ac:dyDescent="0.25">
      <c r="D76" s="1"/>
      <c r="F76" s="53"/>
      <c r="G76" s="53"/>
      <c r="J76" s="1"/>
      <c r="K76" s="1"/>
      <c r="L76" s="1"/>
      <c r="M76" s="1"/>
      <c r="N76" s="1"/>
    </row>
    <row r="77" spans="4:14" x14ac:dyDescent="0.25">
      <c r="D77" s="1"/>
      <c r="F77" s="53"/>
      <c r="G77" s="53"/>
      <c r="J77" s="1"/>
      <c r="K77" s="1"/>
      <c r="L77" s="1"/>
      <c r="M77" s="1"/>
      <c r="N77" s="1"/>
    </row>
    <row r="78" spans="4:14" x14ac:dyDescent="0.25">
      <c r="D78" s="1"/>
      <c r="F78" s="53"/>
      <c r="G78" s="53"/>
      <c r="J78" s="1"/>
      <c r="K78" s="1"/>
      <c r="L78" s="1"/>
      <c r="M78" s="1"/>
      <c r="N78" s="1"/>
    </row>
    <row r="79" spans="4:14" x14ac:dyDescent="0.25">
      <c r="D79" s="1"/>
      <c r="F79" s="53"/>
      <c r="G79" s="53"/>
      <c r="J79" s="1"/>
      <c r="K79" s="1"/>
      <c r="L79" s="1"/>
      <c r="M79" s="1"/>
      <c r="N79" s="1"/>
    </row>
    <row r="80" spans="4:14" x14ac:dyDescent="0.25">
      <c r="D80" s="1"/>
      <c r="F80" s="53"/>
      <c r="G80" s="53"/>
      <c r="J80" s="1"/>
      <c r="K80" s="1"/>
      <c r="L80" s="1"/>
      <c r="M80" s="1"/>
      <c r="N80" s="1"/>
    </row>
    <row r="81" spans="4:14" x14ac:dyDescent="0.25">
      <c r="D81" s="1"/>
      <c r="F81" s="53"/>
      <c r="G81" s="53"/>
      <c r="J81" s="1"/>
      <c r="K81" s="1"/>
      <c r="L81" s="1"/>
      <c r="M81" s="1"/>
      <c r="N81" s="1"/>
    </row>
    <row r="82" spans="4:14" x14ac:dyDescent="0.25">
      <c r="D82" s="1"/>
      <c r="F82" s="53"/>
      <c r="G82" s="53"/>
      <c r="J82" s="1"/>
      <c r="K82" s="1"/>
      <c r="L82" s="1"/>
      <c r="M82" s="1"/>
      <c r="N82" s="1"/>
    </row>
    <row r="83" spans="4:14" x14ac:dyDescent="0.25">
      <c r="D83" s="1"/>
      <c r="F83" s="53"/>
      <c r="G83" s="53"/>
      <c r="J83" s="1"/>
      <c r="K83" s="1"/>
      <c r="L83" s="1"/>
      <c r="M83" s="1"/>
      <c r="N83" s="1"/>
    </row>
    <row r="84" spans="4:14" x14ac:dyDescent="0.25">
      <c r="D84" s="1"/>
      <c r="F84" s="53"/>
      <c r="G84" s="53"/>
      <c r="J84" s="1"/>
      <c r="K84" s="1"/>
      <c r="L84" s="1"/>
      <c r="M84" s="1"/>
      <c r="N84" s="1"/>
    </row>
    <row r="85" spans="4:14" x14ac:dyDescent="0.25">
      <c r="D85" s="1"/>
      <c r="F85" s="53"/>
      <c r="G85" s="53"/>
      <c r="J85" s="1"/>
      <c r="K85" s="1"/>
      <c r="L85" s="1"/>
      <c r="M85" s="1"/>
      <c r="N85" s="1"/>
    </row>
    <row r="86" spans="4:14" x14ac:dyDescent="0.25">
      <c r="D86" s="1"/>
      <c r="F86" s="53"/>
      <c r="G86" s="53"/>
      <c r="J86" s="1"/>
      <c r="K86" s="1"/>
      <c r="L86" s="1"/>
      <c r="M86" s="1"/>
      <c r="N86" s="1"/>
    </row>
    <row r="87" spans="4:14" x14ac:dyDescent="0.25">
      <c r="D87" s="1"/>
      <c r="F87" s="53"/>
      <c r="G87" s="53"/>
      <c r="J87" s="1"/>
      <c r="K87" s="1"/>
      <c r="L87" s="1"/>
      <c r="M87" s="1"/>
      <c r="N87" s="1"/>
    </row>
    <row r="88" spans="4:14" x14ac:dyDescent="0.25">
      <c r="D88" s="1"/>
      <c r="F88" s="53"/>
      <c r="G88" s="53"/>
      <c r="J88" s="1"/>
      <c r="K88" s="1"/>
      <c r="L88" s="1"/>
      <c r="M88" s="1"/>
      <c r="N88" s="1"/>
    </row>
    <row r="89" spans="4:14" x14ac:dyDescent="0.25">
      <c r="D89" s="1"/>
      <c r="F89" s="53"/>
      <c r="G89" s="53"/>
      <c r="J89" s="1"/>
      <c r="K89" s="1"/>
      <c r="L89" s="1"/>
      <c r="M89" s="1"/>
      <c r="N89" s="1"/>
    </row>
    <row r="90" spans="4:14" x14ac:dyDescent="0.25">
      <c r="D90" s="1"/>
      <c r="F90" s="53"/>
      <c r="G90" s="53"/>
      <c r="J90" s="1"/>
      <c r="K90" s="1"/>
      <c r="L90" s="1"/>
      <c r="M90" s="1"/>
      <c r="N90" s="1"/>
    </row>
    <row r="91" spans="4:14" x14ac:dyDescent="0.25">
      <c r="D91" s="1"/>
      <c r="F91" s="53"/>
      <c r="G91" s="53"/>
      <c r="J91" s="1"/>
      <c r="K91" s="1"/>
      <c r="L91" s="1"/>
      <c r="M91" s="1"/>
      <c r="N91" s="1"/>
    </row>
    <row r="92" spans="4:14" x14ac:dyDescent="0.25">
      <c r="D92" s="1"/>
      <c r="F92" s="53"/>
      <c r="G92" s="53"/>
      <c r="J92" s="1"/>
      <c r="K92" s="1"/>
      <c r="L92" s="1"/>
      <c r="M92" s="1"/>
      <c r="N92" s="1"/>
    </row>
    <row r="93" spans="4:14" x14ac:dyDescent="0.25">
      <c r="D93" s="1"/>
      <c r="F93" s="53"/>
      <c r="G93" s="53"/>
      <c r="J93" s="1"/>
      <c r="K93" s="1"/>
      <c r="L93" s="1"/>
      <c r="M93" s="1"/>
      <c r="N93" s="1"/>
    </row>
    <row r="94" spans="4:14" x14ac:dyDescent="0.25">
      <c r="D94" s="1"/>
      <c r="F94" s="53"/>
      <c r="G94" s="53"/>
      <c r="J94" s="1"/>
      <c r="K94" s="1"/>
      <c r="L94" s="1"/>
      <c r="M94" s="1"/>
      <c r="N94" s="1"/>
    </row>
    <row r="95" spans="4:14" x14ac:dyDescent="0.25">
      <c r="F95" s="53"/>
      <c r="G95" s="53"/>
    </row>
    <row r="96" spans="4:14" x14ac:dyDescent="0.25">
      <c r="F96" s="53"/>
      <c r="G96" s="53"/>
    </row>
    <row r="97" spans="6:7" x14ac:dyDescent="0.25">
      <c r="F97" s="53"/>
      <c r="G97" s="53"/>
    </row>
    <row r="98" spans="6:7" x14ac:dyDescent="0.25">
      <c r="F98" s="53"/>
      <c r="G98" s="53"/>
    </row>
    <row r="99" spans="6:7" x14ac:dyDescent="0.25">
      <c r="F99" s="53"/>
      <c r="G99" s="53"/>
    </row>
    <row r="100" spans="6:7" x14ac:dyDescent="0.25">
      <c r="F100" s="53"/>
      <c r="G100" s="53"/>
    </row>
    <row r="101" spans="6:7" x14ac:dyDescent="0.25">
      <c r="F101" s="53"/>
      <c r="G101" s="53"/>
    </row>
    <row r="102" spans="6:7" x14ac:dyDescent="0.25">
      <c r="F102" s="53"/>
      <c r="G102" s="53"/>
    </row>
    <row r="103" spans="6:7" x14ac:dyDescent="0.25">
      <c r="F103" s="53"/>
      <c r="G103" s="53"/>
    </row>
    <row r="104" spans="6:7" x14ac:dyDescent="0.25">
      <c r="F104" s="53"/>
      <c r="G104" s="53"/>
    </row>
    <row r="105" spans="6:7" x14ac:dyDescent="0.25">
      <c r="F105" s="53"/>
      <c r="G105" s="53"/>
    </row>
    <row r="106" spans="6:7" x14ac:dyDescent="0.25">
      <c r="F106" s="53"/>
      <c r="G106" s="53"/>
    </row>
    <row r="107" spans="6:7" x14ac:dyDescent="0.25">
      <c r="F107" s="53"/>
      <c r="G107" s="53"/>
    </row>
    <row r="108" spans="6:7" x14ac:dyDescent="0.25">
      <c r="F108" s="53"/>
      <c r="G108" s="53"/>
    </row>
    <row r="109" spans="6:7" x14ac:dyDescent="0.25">
      <c r="F109" s="53"/>
      <c r="G109" s="53"/>
    </row>
    <row r="110" spans="6:7" x14ac:dyDescent="0.25">
      <c r="F110" s="53"/>
      <c r="G110" s="53"/>
    </row>
    <row r="111" spans="6:7" x14ac:dyDescent="0.25">
      <c r="F111" s="53"/>
      <c r="G111" s="53"/>
    </row>
    <row r="112" spans="6:7" x14ac:dyDescent="0.25">
      <c r="F112" s="53"/>
      <c r="G112" s="53"/>
    </row>
    <row r="113" spans="6:7" x14ac:dyDescent="0.25">
      <c r="F113" s="53"/>
      <c r="G113" s="53"/>
    </row>
    <row r="114" spans="6:7" x14ac:dyDescent="0.25">
      <c r="F114" s="53"/>
      <c r="G114" s="53"/>
    </row>
    <row r="115" spans="6:7" x14ac:dyDescent="0.25">
      <c r="F115" s="53"/>
      <c r="G115" s="53"/>
    </row>
    <row r="116" spans="6:7" x14ac:dyDescent="0.25">
      <c r="F116" s="53"/>
      <c r="G116" s="53"/>
    </row>
    <row r="117" spans="6:7" x14ac:dyDescent="0.25">
      <c r="F117" s="53"/>
      <c r="G117" s="53"/>
    </row>
    <row r="118" spans="6:7" x14ac:dyDescent="0.25">
      <c r="F118" s="34"/>
      <c r="G118" s="34"/>
    </row>
    <row r="119" spans="6:7" x14ac:dyDescent="0.25">
      <c r="F119" s="34"/>
      <c r="G119" s="34"/>
    </row>
    <row r="120" spans="6:7" x14ac:dyDescent="0.25">
      <c r="F120" s="34"/>
      <c r="G120" s="34"/>
    </row>
    <row r="121" spans="6:7" x14ac:dyDescent="0.25">
      <c r="F121" s="53"/>
      <c r="G121" s="53"/>
    </row>
    <row r="123" spans="6:7" x14ac:dyDescent="0.25">
      <c r="F123" s="61"/>
      <c r="G123" s="61"/>
    </row>
    <row r="128" spans="6:7" x14ac:dyDescent="0.25">
      <c r="F128" s="61"/>
      <c r="G128" s="61"/>
    </row>
    <row r="133" spans="6:7" x14ac:dyDescent="0.25">
      <c r="F133" s="61"/>
      <c r="G133" s="61"/>
    </row>
    <row r="138" spans="6:7" x14ac:dyDescent="0.25">
      <c r="F138" s="61"/>
      <c r="G138" s="61"/>
    </row>
    <row r="143" spans="6:7" x14ac:dyDescent="0.25">
      <c r="F143" s="60"/>
      <c r="G143" s="60"/>
    </row>
    <row r="145" spans="6:7" x14ac:dyDescent="0.25">
      <c r="F145" s="34"/>
      <c r="G145" s="34"/>
    </row>
    <row r="151" spans="6:7" x14ac:dyDescent="0.25">
      <c r="F151" s="60"/>
      <c r="G151" s="60"/>
    </row>
    <row r="153" spans="6:7" x14ac:dyDescent="0.25">
      <c r="F153" s="61"/>
      <c r="G153" s="61"/>
    </row>
    <row r="158" spans="6:7" x14ac:dyDescent="0.25">
      <c r="F158" s="61"/>
      <c r="G158" s="61"/>
    </row>
    <row r="163" spans="6:7" x14ac:dyDescent="0.25">
      <c r="F163" s="61"/>
      <c r="G163" s="61"/>
    </row>
    <row r="168" spans="6:7" x14ac:dyDescent="0.25">
      <c r="F168" s="61"/>
      <c r="G168" s="61"/>
    </row>
    <row r="173" spans="6:7" x14ac:dyDescent="0.25">
      <c r="F173" s="61"/>
      <c r="G173" s="61"/>
    </row>
    <row r="178" spans="6:7" x14ac:dyDescent="0.25">
      <c r="F178" s="60"/>
      <c r="G178" s="60"/>
    </row>
    <row r="195" spans="6:7" x14ac:dyDescent="0.25">
      <c r="F195" s="60"/>
      <c r="G195" s="60"/>
    </row>
    <row r="212" spans="6:7" x14ac:dyDescent="0.25">
      <c r="F212" s="60"/>
      <c r="G212" s="60"/>
    </row>
    <row r="229" spans="6:7" x14ac:dyDescent="0.25">
      <c r="F229" s="60"/>
      <c r="G229" s="60"/>
    </row>
    <row r="241" spans="6:7" x14ac:dyDescent="0.25">
      <c r="F241" s="56"/>
      <c r="G241" s="56"/>
    </row>
    <row r="242" spans="6:7" x14ac:dyDescent="0.25">
      <c r="F242" s="57"/>
      <c r="G242" s="57"/>
    </row>
    <row r="1048571" ht="15" customHeight="1" x14ac:dyDescent="0.25"/>
  </sheetData>
  <mergeCells count="1">
    <mergeCell ref="K3:M3"/>
  </mergeCells>
  <pageMargins left="0.7" right="0.7" top="0.75" bottom="0.75" header="0.3" footer="0.3"/>
  <legacy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C898B1-0A9E-480E-BDA2-96E783DA3AC6}">
  <sheetPr>
    <tabColor rgb="FF92D050"/>
  </sheetPr>
  <dimension ref="A1:T1048571"/>
  <sheetViews>
    <sheetView topLeftCell="B1" workbookViewId="0">
      <pane xSplit="4" ySplit="4" topLeftCell="F5" activePane="bottomRight" state="frozen"/>
      <selection pane="topRight"/>
      <selection pane="bottomLeft"/>
      <selection pane="bottomRight" activeCell="B3" sqref="B3"/>
    </sheetView>
  </sheetViews>
  <sheetFormatPr defaultRowHeight="15" x14ac:dyDescent="0.25"/>
  <cols>
    <col min="1" max="1" width="10.28515625" style="31" hidden="1" customWidth="1"/>
    <col min="2" max="3" width="9.140625" style="31" customWidth="1"/>
    <col min="4" max="4" width="45" style="55" customWidth="1"/>
    <col min="5" max="5" width="19.7109375" style="31" hidden="1" customWidth="1"/>
    <col min="6" max="6" width="7.140625" style="55" bestFit="1" customWidth="1"/>
    <col min="7" max="7" width="8.5703125" style="55" customWidth="1"/>
    <col min="8" max="8" width="24.140625" style="31" bestFit="1" customWidth="1"/>
    <col min="9" max="9" width="23.7109375" style="31" hidden="1" customWidth="1"/>
    <col min="10" max="10" width="14.140625" style="55" hidden="1" customWidth="1"/>
    <col min="11" max="13" width="13.5703125" style="55" customWidth="1"/>
    <col min="14" max="14" width="14.140625" style="55" hidden="1" customWidth="1"/>
    <col min="15" max="15" width="15.5703125" style="46" bestFit="1" customWidth="1"/>
    <col min="16" max="16" width="10.42578125" style="46" customWidth="1"/>
    <col min="17" max="17" width="14.85546875" style="46" bestFit="1" customWidth="1"/>
    <col min="18" max="18" width="20.42578125" style="46" bestFit="1" customWidth="1"/>
    <col min="19" max="19" width="23.5703125" style="31" bestFit="1" customWidth="1"/>
    <col min="20" max="20" width="90.28515625" style="31" bestFit="1" customWidth="1"/>
    <col min="21" max="16384" width="9.140625" style="31"/>
  </cols>
  <sheetData>
    <row r="1" spans="1:20" s="28" customFormat="1" ht="12.75" x14ac:dyDescent="0.2">
      <c r="B1" s="103" t="str">
        <f>"2D Barcode Specifications for Metro Business Income Tax Form METBIT-41-"&amp;Instructions!C5</f>
        <v>2D Barcode Specifications for Metro Business Income Tax Form METBIT-41-2022</v>
      </c>
      <c r="C1" s="103"/>
      <c r="D1" s="101"/>
      <c r="E1" s="103"/>
      <c r="F1" s="103"/>
      <c r="G1" s="103"/>
      <c r="J1" s="41"/>
      <c r="K1" s="41"/>
      <c r="L1" s="41"/>
      <c r="M1" s="41"/>
      <c r="N1" s="41"/>
      <c r="O1" s="43"/>
      <c r="P1" s="43"/>
      <c r="Q1" s="43"/>
      <c r="R1" s="43"/>
    </row>
    <row r="2" spans="1:20" s="28" customFormat="1" ht="12.75" x14ac:dyDescent="0.2">
      <c r="A2" s="175"/>
      <c r="B2" s="175"/>
      <c r="C2" s="175"/>
      <c r="D2" s="41"/>
      <c r="F2" s="41"/>
      <c r="G2" s="41"/>
      <c r="H2" s="76"/>
      <c r="I2" s="76"/>
      <c r="J2" s="76"/>
      <c r="K2" s="76"/>
      <c r="L2" s="76"/>
      <c r="M2" s="76"/>
      <c r="N2" s="76"/>
      <c r="O2" s="43"/>
      <c r="P2" s="43"/>
      <c r="Q2" s="43"/>
      <c r="R2" s="43"/>
    </row>
    <row r="3" spans="1:20" s="28" customFormat="1" ht="12.75" x14ac:dyDescent="0.2">
      <c r="A3" s="175"/>
      <c r="B3" s="175"/>
      <c r="C3" s="175"/>
      <c r="D3" s="49"/>
      <c r="E3" s="175"/>
      <c r="F3" s="49"/>
      <c r="G3" s="49"/>
      <c r="H3" s="175"/>
      <c r="J3" s="41"/>
      <c r="K3" s="198" t="s">
        <v>334</v>
      </c>
      <c r="L3" s="199"/>
      <c r="M3" s="200"/>
      <c r="N3" s="41"/>
      <c r="O3" s="44"/>
      <c r="P3" s="44"/>
      <c r="Q3" s="44"/>
      <c r="R3" s="44"/>
      <c r="S3" s="175"/>
    </row>
    <row r="4" spans="1:20" s="28" customFormat="1" ht="38.25" x14ac:dyDescent="0.2">
      <c r="A4" s="59" t="s">
        <v>52</v>
      </c>
      <c r="B4" s="59" t="s">
        <v>53</v>
      </c>
      <c r="C4" s="29" t="s">
        <v>54</v>
      </c>
      <c r="D4" s="50" t="s">
        <v>55</v>
      </c>
      <c r="E4" s="29" t="s">
        <v>56</v>
      </c>
      <c r="F4" s="50" t="s">
        <v>57</v>
      </c>
      <c r="G4" s="50" t="s">
        <v>58</v>
      </c>
      <c r="H4" s="29" t="s">
        <v>59</v>
      </c>
      <c r="I4" s="74" t="s">
        <v>335</v>
      </c>
      <c r="J4" s="139" t="s">
        <v>336</v>
      </c>
      <c r="K4" s="182" t="s">
        <v>336</v>
      </c>
      <c r="L4" s="183" t="s">
        <v>1327</v>
      </c>
      <c r="M4" s="184" t="s">
        <v>337</v>
      </c>
      <c r="N4" s="139" t="s">
        <v>338</v>
      </c>
      <c r="O4" s="45" t="s">
        <v>62</v>
      </c>
      <c r="P4" s="45" t="s">
        <v>339</v>
      </c>
      <c r="Q4" s="109" t="s">
        <v>340</v>
      </c>
      <c r="R4" s="45" t="s">
        <v>65</v>
      </c>
      <c r="S4" s="29" t="s">
        <v>66</v>
      </c>
      <c r="T4" s="29" t="s">
        <v>67</v>
      </c>
    </row>
    <row r="5" spans="1:20" s="28" customFormat="1" ht="12.75" x14ac:dyDescent="0.2">
      <c r="A5" s="28">
        <v>1</v>
      </c>
      <c r="B5" s="28">
        <v>1</v>
      </c>
      <c r="D5" s="34" t="s">
        <v>68</v>
      </c>
      <c r="E5" s="30" t="s">
        <v>68</v>
      </c>
      <c r="F5" s="34" t="s">
        <v>69</v>
      </c>
      <c r="G5" s="34" t="s">
        <v>70</v>
      </c>
      <c r="H5" s="30" t="str">
        <f t="shared" ref="H5:H31" si="0">_xlfn.CONCAT(RIGHT(_xlfn.CONCAT("000",A5),3),0,E5)</f>
        <v>0010VersionNumber</v>
      </c>
      <c r="I5" s="28" t="s">
        <v>68</v>
      </c>
      <c r="J5" s="41"/>
      <c r="K5" s="159"/>
      <c r="L5" s="155"/>
      <c r="M5" s="160"/>
      <c r="N5" s="41"/>
      <c r="O5" s="43" t="s">
        <v>71</v>
      </c>
      <c r="P5" s="43" t="s">
        <v>69</v>
      </c>
      <c r="Q5" s="43">
        <v>2</v>
      </c>
      <c r="R5" s="43" t="s">
        <v>72</v>
      </c>
      <c r="T5" s="28" t="s">
        <v>71</v>
      </c>
    </row>
    <row r="6" spans="1:20" s="28" customFormat="1" ht="12.75" x14ac:dyDescent="0.2">
      <c r="A6" s="28">
        <f t="shared" ref="A6:A32" si="1">A5+1</f>
        <v>2</v>
      </c>
      <c r="B6" s="28">
        <v>2</v>
      </c>
      <c r="D6" s="1" t="s">
        <v>73</v>
      </c>
      <c r="E6" s="30" t="s">
        <v>73</v>
      </c>
      <c r="F6" s="34" t="s">
        <v>69</v>
      </c>
      <c r="G6" s="34" t="s">
        <v>70</v>
      </c>
      <c r="H6" s="30" t="str">
        <f t="shared" si="0"/>
        <v>0020DeveloperCode</v>
      </c>
      <c r="I6" s="28" t="s">
        <v>73</v>
      </c>
      <c r="J6" s="1"/>
      <c r="K6" s="159"/>
      <c r="L6" s="155"/>
      <c r="M6" s="160"/>
      <c r="N6" s="1"/>
      <c r="O6" s="43" t="s">
        <v>74</v>
      </c>
      <c r="P6" s="43" t="s">
        <v>69</v>
      </c>
      <c r="Q6" s="43">
        <v>4</v>
      </c>
      <c r="R6" s="43" t="s">
        <v>72</v>
      </c>
      <c r="T6" s="28" t="s">
        <v>75</v>
      </c>
    </row>
    <row r="7" spans="1:20" s="28" customFormat="1" ht="12.75" x14ac:dyDescent="0.2">
      <c r="A7" s="28">
        <f t="shared" si="1"/>
        <v>3</v>
      </c>
      <c r="B7" s="28">
        <v>3</v>
      </c>
      <c r="D7" s="1" t="s">
        <v>76</v>
      </c>
      <c r="E7" s="30" t="s">
        <v>76</v>
      </c>
      <c r="F7" s="34" t="s">
        <v>69</v>
      </c>
      <c r="G7" s="34" t="s">
        <v>70</v>
      </c>
      <c r="H7" s="30" t="str">
        <f t="shared" si="0"/>
        <v>0030Jurisdiction</v>
      </c>
      <c r="I7" s="28" t="s">
        <v>76</v>
      </c>
      <c r="J7" s="1"/>
      <c r="K7" s="159"/>
      <c r="L7" s="155"/>
      <c r="M7" s="160"/>
      <c r="N7" s="1"/>
      <c r="O7" s="54" t="s">
        <v>1169</v>
      </c>
      <c r="P7" s="54" t="s">
        <v>69</v>
      </c>
      <c r="Q7" s="54">
        <v>4</v>
      </c>
      <c r="R7" s="43" t="s">
        <v>72</v>
      </c>
      <c r="T7" s="28" t="s">
        <v>1169</v>
      </c>
    </row>
    <row r="8" spans="1:20" s="28" customFormat="1" ht="12.75" x14ac:dyDescent="0.2">
      <c r="A8" s="28">
        <f t="shared" si="1"/>
        <v>4</v>
      </c>
      <c r="B8" s="28">
        <v>4</v>
      </c>
      <c r="D8" s="1" t="s">
        <v>78</v>
      </c>
      <c r="E8" s="30" t="s">
        <v>78</v>
      </c>
      <c r="F8" s="34" t="s">
        <v>69</v>
      </c>
      <c r="G8" s="34" t="s">
        <v>70</v>
      </c>
      <c r="H8" s="30" t="str">
        <f t="shared" si="0"/>
        <v>0040DescriptionFormName</v>
      </c>
      <c r="I8" s="28" t="s">
        <v>78</v>
      </c>
      <c r="J8" s="1"/>
      <c r="K8" s="159"/>
      <c r="L8" s="155"/>
      <c r="M8" s="160"/>
      <c r="N8" s="1"/>
      <c r="O8" s="112" t="s">
        <v>1223</v>
      </c>
      <c r="P8" s="54" t="s">
        <v>69</v>
      </c>
      <c r="Q8" s="54">
        <v>16</v>
      </c>
      <c r="R8" s="43" t="s">
        <v>72</v>
      </c>
      <c r="T8" s="28" t="str">
        <f>O8</f>
        <v>METBIT-41-2022</v>
      </c>
    </row>
    <row r="9" spans="1:20" s="28" customFormat="1" ht="12.75" x14ac:dyDescent="0.2">
      <c r="A9" s="28">
        <f t="shared" si="1"/>
        <v>5</v>
      </c>
      <c r="B9" s="28">
        <v>5</v>
      </c>
      <c r="D9" s="1" t="s">
        <v>79</v>
      </c>
      <c r="E9" s="30" t="s">
        <v>79</v>
      </c>
      <c r="F9" s="34" t="s">
        <v>69</v>
      </c>
      <c r="G9" s="34" t="s">
        <v>70</v>
      </c>
      <c r="H9" s="30" t="str">
        <f t="shared" si="0"/>
        <v>0050SpecificationVersion</v>
      </c>
      <c r="I9" s="28" t="s">
        <v>79</v>
      </c>
      <c r="J9" s="1"/>
      <c r="K9" s="159"/>
      <c r="L9" s="155"/>
      <c r="M9" s="160"/>
      <c r="N9" s="1"/>
      <c r="O9" s="47">
        <f>spec_version</f>
        <v>27</v>
      </c>
      <c r="P9" s="54" t="s">
        <v>69</v>
      </c>
      <c r="Q9" s="54">
        <v>4</v>
      </c>
      <c r="R9" s="43" t="s">
        <v>80</v>
      </c>
      <c r="S9" s="28" t="s">
        <v>81</v>
      </c>
      <c r="T9" s="28">
        <f>O9</f>
        <v>27</v>
      </c>
    </row>
    <row r="10" spans="1:20" s="28" customFormat="1" ht="12.75" x14ac:dyDescent="0.2">
      <c r="A10" s="28">
        <f t="shared" si="1"/>
        <v>6</v>
      </c>
      <c r="B10" s="28">
        <v>6</v>
      </c>
      <c r="D10" s="1" t="s">
        <v>82</v>
      </c>
      <c r="E10" s="30" t="s">
        <v>82</v>
      </c>
      <c r="F10" s="34" t="s">
        <v>69</v>
      </c>
      <c r="G10" s="34" t="s">
        <v>70</v>
      </c>
      <c r="H10" s="30" t="str">
        <f t="shared" si="0"/>
        <v>0060SoftwareFormVersion</v>
      </c>
      <c r="I10" s="28" t="s">
        <v>82</v>
      </c>
      <c r="J10" s="1"/>
      <c r="K10" s="159"/>
      <c r="L10" s="155"/>
      <c r="M10" s="160"/>
      <c r="N10" s="1"/>
      <c r="O10" s="43">
        <v>0.01</v>
      </c>
      <c r="P10" s="43" t="s">
        <v>69</v>
      </c>
      <c r="Q10" s="43">
        <v>15</v>
      </c>
      <c r="R10" s="43" t="s">
        <v>72</v>
      </c>
      <c r="T10" s="28" t="s">
        <v>83</v>
      </c>
    </row>
    <row r="11" spans="1:20" s="28" customFormat="1" ht="12.75" x14ac:dyDescent="0.2">
      <c r="A11" s="28">
        <f t="shared" si="1"/>
        <v>7</v>
      </c>
      <c r="B11" s="28">
        <v>7</v>
      </c>
      <c r="D11" s="1" t="s">
        <v>84</v>
      </c>
      <c r="E11" s="30" t="s">
        <v>85</v>
      </c>
      <c r="F11" s="34" t="s">
        <v>70</v>
      </c>
      <c r="G11" s="34" t="s">
        <v>70</v>
      </c>
      <c r="H11" s="30" t="str">
        <f t="shared" si="0"/>
        <v>0070periodfrom</v>
      </c>
      <c r="I11" s="28" t="s">
        <v>85</v>
      </c>
      <c r="J11" s="1"/>
      <c r="K11" s="159"/>
      <c r="L11" s="155"/>
      <c r="M11" s="160"/>
      <c r="N11" s="1"/>
      <c r="O11" s="48">
        <v>44562</v>
      </c>
      <c r="P11" s="43" t="s">
        <v>69</v>
      </c>
      <c r="Q11" s="43">
        <v>10</v>
      </c>
      <c r="R11" s="48" t="s">
        <v>72</v>
      </c>
      <c r="S11" s="32" t="s">
        <v>86</v>
      </c>
    </row>
    <row r="12" spans="1:20" s="28" customFormat="1" ht="12.75" x14ac:dyDescent="0.2">
      <c r="A12" s="28">
        <f t="shared" si="1"/>
        <v>8</v>
      </c>
      <c r="B12" s="28">
        <v>8</v>
      </c>
      <c r="D12" s="1" t="s">
        <v>87</v>
      </c>
      <c r="E12" s="30" t="s">
        <v>88</v>
      </c>
      <c r="F12" s="34" t="s">
        <v>70</v>
      </c>
      <c r="G12" s="34" t="s">
        <v>70</v>
      </c>
      <c r="H12" s="30" t="str">
        <f t="shared" si="0"/>
        <v>0080periodto</v>
      </c>
      <c r="I12" s="28" t="s">
        <v>88</v>
      </c>
      <c r="J12" s="1"/>
      <c r="K12" s="159"/>
      <c r="L12" s="155"/>
      <c r="M12" s="160"/>
      <c r="N12" s="1"/>
      <c r="O12" s="48">
        <v>44926</v>
      </c>
      <c r="P12" s="43" t="s">
        <v>69</v>
      </c>
      <c r="Q12" s="43">
        <v>10</v>
      </c>
      <c r="R12" s="48" t="s">
        <v>72</v>
      </c>
      <c r="S12" s="32" t="s">
        <v>86</v>
      </c>
    </row>
    <row r="13" spans="1:20" s="28" customFormat="1" ht="12.75" x14ac:dyDescent="0.2">
      <c r="A13" s="28">
        <f t="shared" si="1"/>
        <v>9</v>
      </c>
      <c r="B13" s="28">
        <v>9</v>
      </c>
      <c r="D13" s="144" t="s">
        <v>89</v>
      </c>
      <c r="E13" s="30" t="s">
        <v>90</v>
      </c>
      <c r="F13" s="34" t="s">
        <v>70</v>
      </c>
      <c r="G13" s="34" t="s">
        <v>70</v>
      </c>
      <c r="H13" s="30" t="str">
        <f t="shared" si="0"/>
        <v>0090accountid</v>
      </c>
      <c r="I13" s="28" t="s">
        <v>90</v>
      </c>
      <c r="J13" s="1" t="s">
        <v>341</v>
      </c>
      <c r="K13" s="159" t="s">
        <v>342</v>
      </c>
      <c r="L13" s="155" t="s">
        <v>1208</v>
      </c>
      <c r="M13" s="160"/>
      <c r="N13" s="1" t="s">
        <v>344</v>
      </c>
      <c r="O13" s="43"/>
      <c r="P13" s="43" t="s">
        <v>70</v>
      </c>
      <c r="Q13" s="43">
        <v>10</v>
      </c>
      <c r="R13" s="43" t="s">
        <v>80</v>
      </c>
      <c r="S13" s="28" t="s">
        <v>91</v>
      </c>
      <c r="T13" s="28" t="s">
        <v>92</v>
      </c>
    </row>
    <row r="14" spans="1:20" x14ac:dyDescent="0.25">
      <c r="A14" s="28">
        <f t="shared" si="1"/>
        <v>10</v>
      </c>
      <c r="B14" s="28">
        <v>10</v>
      </c>
      <c r="C14" s="28"/>
      <c r="D14" s="1" t="s">
        <v>1172</v>
      </c>
      <c r="E14" s="30" t="s">
        <v>94</v>
      </c>
      <c r="F14" s="34" t="s">
        <v>70</v>
      </c>
      <c r="G14" s="34" t="s">
        <v>70</v>
      </c>
      <c r="H14" s="30" t="str">
        <f t="shared" si="0"/>
        <v>0100taxid</v>
      </c>
      <c r="I14" s="31" t="s">
        <v>94</v>
      </c>
      <c r="J14" s="1"/>
      <c r="K14" s="159"/>
      <c r="L14" s="155"/>
      <c r="M14" s="160"/>
      <c r="N14" s="1"/>
      <c r="O14" s="43"/>
      <c r="P14" s="43" t="s">
        <v>70</v>
      </c>
      <c r="Q14" s="43">
        <v>11</v>
      </c>
      <c r="R14" s="43" t="s">
        <v>72</v>
      </c>
      <c r="S14" s="37" t="s">
        <v>346</v>
      </c>
      <c r="T14" s="28"/>
    </row>
    <row r="15" spans="1:20" x14ac:dyDescent="0.25">
      <c r="A15" s="28">
        <f t="shared" si="1"/>
        <v>11</v>
      </c>
      <c r="B15" s="28">
        <v>11</v>
      </c>
      <c r="C15" s="28"/>
      <c r="D15" s="1" t="s">
        <v>96</v>
      </c>
      <c r="E15" s="30" t="s">
        <v>96</v>
      </c>
      <c r="F15" s="34" t="s">
        <v>70</v>
      </c>
      <c r="G15" s="34" t="s">
        <v>70</v>
      </c>
      <c r="H15" s="30" t="str">
        <f t="shared" si="0"/>
        <v>0110NAICS</v>
      </c>
      <c r="I15" s="31" t="s">
        <v>96</v>
      </c>
      <c r="J15" s="1" t="s">
        <v>96</v>
      </c>
      <c r="K15" s="159" t="s">
        <v>96</v>
      </c>
      <c r="L15" s="155" t="s">
        <v>96</v>
      </c>
      <c r="M15" s="160"/>
      <c r="N15" s="1"/>
      <c r="P15" s="43" t="s">
        <v>70</v>
      </c>
      <c r="Q15" s="46">
        <v>6</v>
      </c>
      <c r="R15" s="46" t="s">
        <v>80</v>
      </c>
      <c r="S15" s="31" t="s">
        <v>98</v>
      </c>
      <c r="T15" s="31" t="s">
        <v>99</v>
      </c>
    </row>
    <row r="16" spans="1:20" x14ac:dyDescent="0.25">
      <c r="A16" s="28">
        <v>13</v>
      </c>
      <c r="B16" s="28">
        <v>12</v>
      </c>
      <c r="C16" s="28"/>
      <c r="D16" s="1" t="s">
        <v>104</v>
      </c>
      <c r="E16" s="30" t="s">
        <v>1175</v>
      </c>
      <c r="F16" s="34" t="s">
        <v>70</v>
      </c>
      <c r="G16" s="34" t="s">
        <v>70</v>
      </c>
      <c r="H16" s="30" t="str">
        <f t="shared" si="0"/>
        <v>0130BusName</v>
      </c>
      <c r="I16" s="31" t="s">
        <v>1175</v>
      </c>
      <c r="J16" s="1"/>
      <c r="K16" s="159"/>
      <c r="L16" s="155"/>
      <c r="M16" s="160"/>
      <c r="N16" s="1"/>
      <c r="O16" s="43"/>
      <c r="P16" s="43" t="s">
        <v>70</v>
      </c>
      <c r="Q16" s="43">
        <v>100</v>
      </c>
      <c r="R16" s="43" t="s">
        <v>72</v>
      </c>
      <c r="S16" s="28"/>
      <c r="T16" s="28"/>
    </row>
    <row r="17" spans="1:20" x14ac:dyDescent="0.25">
      <c r="A17" s="28">
        <f t="shared" si="1"/>
        <v>14</v>
      </c>
      <c r="B17" s="28">
        <v>13</v>
      </c>
      <c r="C17" s="28"/>
      <c r="D17" s="1" t="s">
        <v>1176</v>
      </c>
      <c r="E17" s="30" t="s">
        <v>1177</v>
      </c>
      <c r="F17" s="34" t="s">
        <v>70</v>
      </c>
      <c r="G17" s="34" t="s">
        <v>70</v>
      </c>
      <c r="H17" s="30" t="str">
        <f t="shared" si="0"/>
        <v>0140AddressChange</v>
      </c>
      <c r="I17" s="31" t="s">
        <v>1177</v>
      </c>
      <c r="J17" s="1"/>
      <c r="K17" s="161" t="s">
        <v>347</v>
      </c>
      <c r="L17" s="158" t="s">
        <v>348</v>
      </c>
      <c r="M17" s="160"/>
      <c r="N17" s="1"/>
      <c r="O17" s="43">
        <v>0</v>
      </c>
      <c r="P17" s="43" t="s">
        <v>69</v>
      </c>
      <c r="Q17" s="43">
        <v>1</v>
      </c>
      <c r="R17" s="43" t="s">
        <v>80</v>
      </c>
      <c r="S17" s="28" t="s">
        <v>102</v>
      </c>
      <c r="T17" s="28" t="s">
        <v>103</v>
      </c>
    </row>
    <row r="18" spans="1:20" x14ac:dyDescent="0.25">
      <c r="A18" s="28">
        <f t="shared" si="1"/>
        <v>15</v>
      </c>
      <c r="B18" s="28">
        <v>14</v>
      </c>
      <c r="C18" s="28"/>
      <c r="D18" s="1" t="s">
        <v>108</v>
      </c>
      <c r="E18" s="30" t="s">
        <v>537</v>
      </c>
      <c r="F18" s="34" t="s">
        <v>70</v>
      </c>
      <c r="G18" s="34" t="s">
        <v>70</v>
      </c>
      <c r="H18" s="30" t="str">
        <f t="shared" si="0"/>
        <v>0150MailingAddress</v>
      </c>
      <c r="I18" s="31" t="s">
        <v>537</v>
      </c>
      <c r="J18" s="1"/>
      <c r="K18" s="159"/>
      <c r="L18" s="155"/>
      <c r="M18" s="160"/>
      <c r="N18" s="1"/>
      <c r="O18" s="43"/>
      <c r="P18" s="43" t="s">
        <v>70</v>
      </c>
      <c r="Q18" s="43">
        <v>75</v>
      </c>
      <c r="R18" s="43" t="s">
        <v>72</v>
      </c>
      <c r="S18" s="28"/>
      <c r="T18" s="28"/>
    </row>
    <row r="19" spans="1:20" x14ac:dyDescent="0.25">
      <c r="A19" s="28">
        <f t="shared" si="1"/>
        <v>16</v>
      </c>
      <c r="B19" s="28">
        <v>15</v>
      </c>
      <c r="C19" s="28"/>
      <c r="D19" s="1" t="s">
        <v>110</v>
      </c>
      <c r="E19" s="30" t="s">
        <v>110</v>
      </c>
      <c r="F19" s="34" t="s">
        <v>70</v>
      </c>
      <c r="G19" s="34" t="s">
        <v>70</v>
      </c>
      <c r="H19" s="30" t="str">
        <f t="shared" si="0"/>
        <v>0160City</v>
      </c>
      <c r="I19" s="31" t="s">
        <v>110</v>
      </c>
      <c r="J19" s="1"/>
      <c r="K19" s="159"/>
      <c r="L19" s="155"/>
      <c r="M19" s="160"/>
      <c r="N19" s="1"/>
      <c r="O19" s="43"/>
      <c r="P19" s="43" t="s">
        <v>70</v>
      </c>
      <c r="Q19" s="43">
        <v>30</v>
      </c>
      <c r="R19" s="43" t="s">
        <v>72</v>
      </c>
      <c r="S19" s="28"/>
      <c r="T19" s="28"/>
    </row>
    <row r="20" spans="1:20" x14ac:dyDescent="0.25">
      <c r="A20" s="28">
        <f t="shared" si="1"/>
        <v>17</v>
      </c>
      <c r="B20" s="28">
        <v>16</v>
      </c>
      <c r="C20" s="28"/>
      <c r="D20" s="1" t="s">
        <v>112</v>
      </c>
      <c r="E20" s="30" t="s">
        <v>112</v>
      </c>
      <c r="F20" s="34" t="s">
        <v>70</v>
      </c>
      <c r="G20" s="34" t="s">
        <v>70</v>
      </c>
      <c r="H20" s="30" t="str">
        <f t="shared" si="0"/>
        <v>0170State</v>
      </c>
      <c r="I20" s="31" t="s">
        <v>112</v>
      </c>
      <c r="J20" s="1"/>
      <c r="K20" s="159"/>
      <c r="L20" s="155"/>
      <c r="M20" s="160"/>
      <c r="N20" s="1"/>
      <c r="O20" s="43"/>
      <c r="P20" s="43" t="s">
        <v>70</v>
      </c>
      <c r="Q20" s="43">
        <v>10</v>
      </c>
      <c r="R20" s="43" t="s">
        <v>72</v>
      </c>
      <c r="S20" s="28"/>
      <c r="T20" s="28" t="s">
        <v>114</v>
      </c>
    </row>
    <row r="21" spans="1:20" x14ac:dyDescent="0.25">
      <c r="A21" s="28">
        <f t="shared" si="1"/>
        <v>18</v>
      </c>
      <c r="B21" s="28">
        <v>17</v>
      </c>
      <c r="C21" s="28"/>
      <c r="D21" s="1" t="s">
        <v>1178</v>
      </c>
      <c r="E21" s="30" t="s">
        <v>1178</v>
      </c>
      <c r="F21" s="34" t="s">
        <v>70</v>
      </c>
      <c r="G21" s="34" t="s">
        <v>70</v>
      </c>
      <c r="H21" s="30" t="str">
        <f t="shared" si="0"/>
        <v>0180Zip</v>
      </c>
      <c r="I21" s="31" t="s">
        <v>1178</v>
      </c>
      <c r="J21" s="1"/>
      <c r="K21" s="159"/>
      <c r="L21" s="155"/>
      <c r="M21" s="160"/>
      <c r="N21" s="1"/>
      <c r="O21" s="43"/>
      <c r="P21" s="43" t="s">
        <v>70</v>
      </c>
      <c r="Q21" s="43">
        <v>15</v>
      </c>
      <c r="R21" s="43" t="s">
        <v>72</v>
      </c>
      <c r="S21" s="28" t="s">
        <v>117</v>
      </c>
      <c r="T21" s="28"/>
    </row>
    <row r="22" spans="1:20" x14ac:dyDescent="0.25">
      <c r="A22" s="28">
        <v>23</v>
      </c>
      <c r="B22" s="28">
        <v>18</v>
      </c>
      <c r="C22" s="28"/>
      <c r="D22" s="1" t="s">
        <v>126</v>
      </c>
      <c r="E22" s="30" t="s">
        <v>127</v>
      </c>
      <c r="F22" s="34" t="s">
        <v>70</v>
      </c>
      <c r="G22" s="34" t="s">
        <v>70</v>
      </c>
      <c r="H22" s="30" t="str">
        <f t="shared" si="0"/>
        <v>0230InitialReturn</v>
      </c>
      <c r="I22" s="31" t="s">
        <v>127</v>
      </c>
      <c r="J22" s="1" t="s">
        <v>127</v>
      </c>
      <c r="K22" s="159" t="s">
        <v>127</v>
      </c>
      <c r="L22" s="155"/>
      <c r="M22" s="160"/>
      <c r="N22" s="1"/>
      <c r="O22" s="43">
        <v>0</v>
      </c>
      <c r="P22" s="43" t="s">
        <v>69</v>
      </c>
      <c r="Q22" s="43">
        <v>1</v>
      </c>
      <c r="R22" s="43" t="s">
        <v>80</v>
      </c>
      <c r="S22" s="28" t="s">
        <v>102</v>
      </c>
      <c r="T22" s="28" t="s">
        <v>103</v>
      </c>
    </row>
    <row r="23" spans="1:20" x14ac:dyDescent="0.25">
      <c r="A23" s="28">
        <f t="shared" si="1"/>
        <v>24</v>
      </c>
      <c r="B23" s="28">
        <v>19</v>
      </c>
      <c r="C23" s="28"/>
      <c r="D23" s="1" t="s">
        <v>128</v>
      </c>
      <c r="E23" s="30" t="s">
        <v>129</v>
      </c>
      <c r="F23" s="34" t="s">
        <v>70</v>
      </c>
      <c r="G23" s="34" t="s">
        <v>70</v>
      </c>
      <c r="H23" s="30" t="str">
        <f t="shared" si="0"/>
        <v>0240FinalReturn</v>
      </c>
      <c r="I23" s="31" t="s">
        <v>129</v>
      </c>
      <c r="J23" s="1" t="s">
        <v>353</v>
      </c>
      <c r="K23" s="159" t="s">
        <v>353</v>
      </c>
      <c r="L23" s="155"/>
      <c r="M23" s="160"/>
      <c r="N23" s="1"/>
      <c r="O23" s="43">
        <v>0</v>
      </c>
      <c r="P23" s="43" t="s">
        <v>69</v>
      </c>
      <c r="Q23" s="43">
        <v>1</v>
      </c>
      <c r="R23" s="43" t="s">
        <v>80</v>
      </c>
      <c r="S23" s="28" t="s">
        <v>102</v>
      </c>
      <c r="T23" s="28" t="s">
        <v>103</v>
      </c>
    </row>
    <row r="24" spans="1:20" x14ac:dyDescent="0.25">
      <c r="A24" s="28">
        <f t="shared" si="1"/>
        <v>25</v>
      </c>
      <c r="B24" s="28">
        <v>20</v>
      </c>
      <c r="C24" s="28"/>
      <c r="D24" s="1" t="s">
        <v>130</v>
      </c>
      <c r="E24" s="30" t="s">
        <v>356</v>
      </c>
      <c r="F24" s="34" t="s">
        <v>70</v>
      </c>
      <c r="G24" s="34" t="s">
        <v>70</v>
      </c>
      <c r="H24" s="30" t="str">
        <f t="shared" si="0"/>
        <v>0250AmendedReturn</v>
      </c>
      <c r="I24" s="31" t="s">
        <v>356</v>
      </c>
      <c r="J24" s="1" t="s">
        <v>354</v>
      </c>
      <c r="K24" s="159" t="s">
        <v>355</v>
      </c>
      <c r="L24" s="155" t="s">
        <v>356</v>
      </c>
      <c r="M24" s="160"/>
      <c r="N24" s="1"/>
      <c r="O24" s="43">
        <v>0</v>
      </c>
      <c r="P24" s="43" t="s">
        <v>69</v>
      </c>
      <c r="Q24" s="43">
        <v>1</v>
      </c>
      <c r="R24" s="43" t="s">
        <v>80</v>
      </c>
      <c r="S24" s="28" t="s">
        <v>102</v>
      </c>
      <c r="T24" s="28" t="s">
        <v>103</v>
      </c>
    </row>
    <row r="25" spans="1:20" x14ac:dyDescent="0.25">
      <c r="A25" s="28">
        <f t="shared" si="1"/>
        <v>26</v>
      </c>
      <c r="B25" s="28">
        <v>21</v>
      </c>
      <c r="C25" s="28"/>
      <c r="D25" s="1" t="s">
        <v>547</v>
      </c>
      <c r="E25" s="30" t="s">
        <v>358</v>
      </c>
      <c r="F25" s="34" t="s">
        <v>70</v>
      </c>
      <c r="G25" s="34" t="s">
        <v>70</v>
      </c>
      <c r="H25" s="30" t="str">
        <f t="shared" si="0"/>
        <v>0260ExtensionFiled</v>
      </c>
      <c r="I25" s="31" t="s">
        <v>358</v>
      </c>
      <c r="J25" s="1" t="s">
        <v>357</v>
      </c>
      <c r="K25" s="159" t="s">
        <v>357</v>
      </c>
      <c r="L25" s="155" t="s">
        <v>358</v>
      </c>
      <c r="M25" s="160"/>
      <c r="N25" s="1" t="s">
        <v>456</v>
      </c>
      <c r="O25" s="43">
        <v>0</v>
      </c>
      <c r="P25" s="43" t="s">
        <v>69</v>
      </c>
      <c r="Q25" s="43">
        <v>1</v>
      </c>
      <c r="R25" s="43" t="s">
        <v>80</v>
      </c>
      <c r="S25" s="28" t="s">
        <v>102</v>
      </c>
      <c r="T25" s="28" t="s">
        <v>103</v>
      </c>
    </row>
    <row r="26" spans="1:20" x14ac:dyDescent="0.25">
      <c r="A26" s="28">
        <f t="shared" si="1"/>
        <v>27</v>
      </c>
      <c r="B26" s="28">
        <v>22</v>
      </c>
      <c r="C26" s="41" t="s">
        <v>1006</v>
      </c>
      <c r="D26" s="1" t="s">
        <v>466</v>
      </c>
      <c r="E26" s="30" t="s">
        <v>164</v>
      </c>
      <c r="F26" s="34" t="s">
        <v>70</v>
      </c>
      <c r="G26" s="34" t="s">
        <v>70</v>
      </c>
      <c r="H26" s="30" t="str">
        <f t="shared" si="0"/>
        <v>0270NetIncome</v>
      </c>
      <c r="I26" s="31" t="s">
        <v>164</v>
      </c>
      <c r="J26" s="1" t="s">
        <v>164</v>
      </c>
      <c r="K26" s="159" t="s">
        <v>164</v>
      </c>
      <c r="L26" s="155" t="s">
        <v>164</v>
      </c>
      <c r="M26" s="160" t="s">
        <v>384</v>
      </c>
      <c r="N26" s="1"/>
      <c r="O26" s="43">
        <v>0</v>
      </c>
      <c r="P26" s="43" t="s">
        <v>70</v>
      </c>
      <c r="Q26" s="43">
        <v>16</v>
      </c>
      <c r="R26" s="43" t="s">
        <v>80</v>
      </c>
      <c r="S26" s="28" t="s">
        <v>135</v>
      </c>
      <c r="T26" s="28" t="s">
        <v>136</v>
      </c>
    </row>
    <row r="27" spans="1:20" x14ac:dyDescent="0.25">
      <c r="A27" s="28">
        <f t="shared" si="1"/>
        <v>28</v>
      </c>
      <c r="B27" s="28">
        <v>23</v>
      </c>
      <c r="C27" s="41" t="s">
        <v>1009</v>
      </c>
      <c r="D27" s="1" t="s">
        <v>1184</v>
      </c>
      <c r="E27" s="30" t="s">
        <v>1185</v>
      </c>
      <c r="F27" s="34" t="s">
        <v>70</v>
      </c>
      <c r="G27" s="34" t="s">
        <v>70</v>
      </c>
      <c r="H27" s="30" t="str">
        <f t="shared" si="0"/>
        <v>0280AddBack</v>
      </c>
      <c r="I27" s="31" t="s">
        <v>1185</v>
      </c>
      <c r="J27" s="1" t="s">
        <v>174</v>
      </c>
      <c r="K27" s="159" t="s">
        <v>174</v>
      </c>
      <c r="L27" s="155" t="s">
        <v>1185</v>
      </c>
      <c r="M27" s="160" t="s">
        <v>362</v>
      </c>
      <c r="N27" s="1" t="s">
        <v>456</v>
      </c>
      <c r="O27" s="43">
        <v>0</v>
      </c>
      <c r="P27" s="43" t="s">
        <v>70</v>
      </c>
      <c r="Q27" s="43">
        <v>16</v>
      </c>
      <c r="R27" s="43" t="s">
        <v>80</v>
      </c>
      <c r="S27" s="28" t="s">
        <v>135</v>
      </c>
      <c r="T27" s="28" t="s">
        <v>136</v>
      </c>
    </row>
    <row r="28" spans="1:20" x14ac:dyDescent="0.25">
      <c r="A28" s="28">
        <f t="shared" si="1"/>
        <v>29</v>
      </c>
      <c r="B28" s="28">
        <v>24</v>
      </c>
      <c r="C28" s="41" t="s">
        <v>1017</v>
      </c>
      <c r="D28" s="1" t="s">
        <v>1186</v>
      </c>
      <c r="E28" s="30" t="s">
        <v>394</v>
      </c>
      <c r="F28" s="34" t="s">
        <v>70</v>
      </c>
      <c r="G28" s="34" t="s">
        <v>70</v>
      </c>
      <c r="H28" s="30" t="str">
        <f t="shared" si="0"/>
        <v>0290OtherAddSub</v>
      </c>
      <c r="I28" s="31" t="s">
        <v>394</v>
      </c>
      <c r="J28" s="1" t="s">
        <v>394</v>
      </c>
      <c r="K28" s="159" t="s">
        <v>394</v>
      </c>
      <c r="L28" s="155" t="s">
        <v>394</v>
      </c>
      <c r="M28" s="160" t="s">
        <v>384</v>
      </c>
      <c r="N28" s="1"/>
      <c r="O28" s="43">
        <v>0</v>
      </c>
      <c r="P28" s="43" t="s">
        <v>70</v>
      </c>
      <c r="Q28" s="43">
        <v>16</v>
      </c>
      <c r="R28" s="43" t="s">
        <v>80</v>
      </c>
      <c r="S28" s="28" t="s">
        <v>135</v>
      </c>
      <c r="T28" s="28" t="s">
        <v>136</v>
      </c>
    </row>
    <row r="29" spans="1:20" x14ac:dyDescent="0.25">
      <c r="A29" s="28">
        <f t="shared" si="1"/>
        <v>30</v>
      </c>
      <c r="B29" s="28">
        <v>25</v>
      </c>
      <c r="C29" s="41" t="s">
        <v>1019</v>
      </c>
      <c r="D29" s="1" t="s">
        <v>197</v>
      </c>
      <c r="E29" s="30" t="s">
        <v>1187</v>
      </c>
      <c r="F29" s="34" t="s">
        <v>70</v>
      </c>
      <c r="G29" s="34" t="s">
        <v>70</v>
      </c>
      <c r="H29" s="30" t="str">
        <f t="shared" si="0"/>
        <v>0300SubjectNetIncome</v>
      </c>
      <c r="I29" s="31" t="s">
        <v>1187</v>
      </c>
      <c r="J29" s="1" t="s">
        <v>1187</v>
      </c>
      <c r="K29" s="159" t="s">
        <v>1187</v>
      </c>
      <c r="L29" s="155" t="s">
        <v>1187</v>
      </c>
      <c r="M29" s="160" t="s">
        <v>384</v>
      </c>
      <c r="N29" s="1"/>
      <c r="O29" s="43">
        <v>0</v>
      </c>
      <c r="P29" s="43" t="s">
        <v>70</v>
      </c>
      <c r="Q29" s="43">
        <v>16</v>
      </c>
      <c r="R29" s="43" t="s">
        <v>80</v>
      </c>
      <c r="S29" s="28" t="s">
        <v>135</v>
      </c>
      <c r="T29" s="28" t="s">
        <v>136</v>
      </c>
    </row>
    <row r="30" spans="1:20" x14ac:dyDescent="0.25">
      <c r="A30" s="28">
        <f t="shared" si="1"/>
        <v>31</v>
      </c>
      <c r="B30" s="28">
        <v>26</v>
      </c>
      <c r="C30" s="41" t="s">
        <v>999</v>
      </c>
      <c r="D30" s="1" t="s">
        <v>1188</v>
      </c>
      <c r="E30" s="30" t="s">
        <v>1189</v>
      </c>
      <c r="F30" s="34" t="s">
        <v>70</v>
      </c>
      <c r="G30" s="34" t="s">
        <v>70</v>
      </c>
      <c r="H30" s="30" t="str">
        <f t="shared" si="0"/>
        <v>0310MetroGrossIncome</v>
      </c>
      <c r="I30" s="31" t="s">
        <v>1189</v>
      </c>
      <c r="J30" s="1" t="s">
        <v>1189</v>
      </c>
      <c r="K30" s="159" t="s">
        <v>1189</v>
      </c>
      <c r="L30" s="155" t="s">
        <v>1189</v>
      </c>
      <c r="M30" s="160" t="s">
        <v>362</v>
      </c>
      <c r="N30" s="1"/>
      <c r="O30" s="43">
        <v>0</v>
      </c>
      <c r="P30" s="43" t="s">
        <v>70</v>
      </c>
      <c r="Q30" s="43">
        <v>16</v>
      </c>
      <c r="R30" s="43" t="s">
        <v>80</v>
      </c>
      <c r="S30" s="28" t="s">
        <v>139</v>
      </c>
      <c r="T30" s="28" t="s">
        <v>140</v>
      </c>
    </row>
    <row r="31" spans="1:20" x14ac:dyDescent="0.25">
      <c r="A31" s="28">
        <f t="shared" si="1"/>
        <v>32</v>
      </c>
      <c r="B31" s="28">
        <v>27</v>
      </c>
      <c r="C31" s="41" t="s">
        <v>553</v>
      </c>
      <c r="D31" s="1" t="s">
        <v>1190</v>
      </c>
      <c r="E31" s="30" t="s">
        <v>364</v>
      </c>
      <c r="F31" s="34" t="s">
        <v>70</v>
      </c>
      <c r="G31" s="34" t="s">
        <v>70</v>
      </c>
      <c r="H31" s="30" t="str">
        <f t="shared" si="0"/>
        <v>0320TotalGrossIncome</v>
      </c>
      <c r="I31" s="31" t="s">
        <v>364</v>
      </c>
      <c r="J31" s="1" t="s">
        <v>1210</v>
      </c>
      <c r="K31" s="159" t="s">
        <v>1210</v>
      </c>
      <c r="L31" s="155" t="s">
        <v>364</v>
      </c>
      <c r="M31" s="160" t="s">
        <v>362</v>
      </c>
      <c r="N31" s="1"/>
      <c r="O31" s="43">
        <v>0</v>
      </c>
      <c r="P31" s="43" t="s">
        <v>70</v>
      </c>
      <c r="Q31" s="43">
        <v>16</v>
      </c>
      <c r="R31" s="43" t="s">
        <v>80</v>
      </c>
      <c r="S31" s="28" t="s">
        <v>139</v>
      </c>
      <c r="T31" s="28" t="s">
        <v>140</v>
      </c>
    </row>
    <row r="32" spans="1:20" x14ac:dyDescent="0.25">
      <c r="A32" s="28">
        <f t="shared" si="1"/>
        <v>33</v>
      </c>
      <c r="B32" s="28">
        <v>28</v>
      </c>
      <c r="C32" s="41" t="s">
        <v>1003</v>
      </c>
      <c r="D32" s="1" t="s">
        <v>1192</v>
      </c>
      <c r="E32" s="30" t="s">
        <v>1193</v>
      </c>
      <c r="F32" s="34" t="s">
        <v>70</v>
      </c>
      <c r="G32" s="34" t="s">
        <v>70</v>
      </c>
      <c r="H32" s="30" t="str">
        <f t="shared" ref="H32:H50" si="2">_xlfn.CONCAT(RIGHT(_xlfn.CONCAT("000",A32),3),0,E32)</f>
        <v>0330Apportionment</v>
      </c>
      <c r="I32" s="31" t="s">
        <v>1193</v>
      </c>
      <c r="J32" s="1" t="s">
        <v>1211</v>
      </c>
      <c r="K32" s="159" t="s">
        <v>1211</v>
      </c>
      <c r="L32" s="155" t="s">
        <v>1211</v>
      </c>
      <c r="M32" s="160" t="s">
        <v>369</v>
      </c>
      <c r="N32" s="1"/>
      <c r="O32" s="43">
        <v>0</v>
      </c>
      <c r="P32" s="43" t="s">
        <v>70</v>
      </c>
      <c r="Q32" s="43">
        <v>8</v>
      </c>
      <c r="R32" s="43" t="s">
        <v>80</v>
      </c>
      <c r="S32" s="28" t="s">
        <v>143</v>
      </c>
      <c r="T32" s="28" t="s">
        <v>1194</v>
      </c>
    </row>
    <row r="33" spans="1:20" x14ac:dyDescent="0.25">
      <c r="A33" s="28">
        <f t="shared" ref="A33:A50" si="3">A32+1</f>
        <v>34</v>
      </c>
      <c r="B33" s="28">
        <v>29</v>
      </c>
      <c r="C33" s="41" t="s">
        <v>385</v>
      </c>
      <c r="D33" s="1" t="s">
        <v>1195</v>
      </c>
      <c r="E33" s="30" t="s">
        <v>1196</v>
      </c>
      <c r="F33" s="34" t="s">
        <v>70</v>
      </c>
      <c r="G33" s="34" t="s">
        <v>70</v>
      </c>
      <c r="H33" s="30" t="str">
        <f t="shared" si="2"/>
        <v>0340ApportionedNetIncome</v>
      </c>
      <c r="I33" s="31" t="s">
        <v>1196</v>
      </c>
      <c r="J33" s="1" t="s">
        <v>1196</v>
      </c>
      <c r="K33" s="159" t="s">
        <v>1196</v>
      </c>
      <c r="L33" s="155" t="s">
        <v>1196</v>
      </c>
      <c r="M33" s="160" t="s">
        <v>384</v>
      </c>
      <c r="N33" s="1"/>
      <c r="O33" s="43">
        <v>0</v>
      </c>
      <c r="P33" s="43" t="s">
        <v>70</v>
      </c>
      <c r="Q33" s="43">
        <v>16</v>
      </c>
      <c r="R33" s="43" t="s">
        <v>80</v>
      </c>
      <c r="S33" s="28" t="s">
        <v>135</v>
      </c>
      <c r="T33" s="28" t="s">
        <v>136</v>
      </c>
    </row>
    <row r="34" spans="1:20" x14ac:dyDescent="0.25">
      <c r="A34" s="28">
        <f t="shared" si="3"/>
        <v>35</v>
      </c>
      <c r="B34" s="28">
        <v>30</v>
      </c>
      <c r="C34" s="41" t="s">
        <v>1022</v>
      </c>
      <c r="D34" s="1" t="s">
        <v>201</v>
      </c>
      <c r="E34" s="30" t="s">
        <v>1197</v>
      </c>
      <c r="F34" s="34" t="s">
        <v>70</v>
      </c>
      <c r="G34" s="34" t="s">
        <v>70</v>
      </c>
      <c r="H34" s="30" t="str">
        <f t="shared" si="2"/>
        <v>0350NOL</v>
      </c>
      <c r="I34" s="31" t="s">
        <v>1197</v>
      </c>
      <c r="J34" s="1" t="s">
        <v>1212</v>
      </c>
      <c r="K34" s="159" t="s">
        <v>1212</v>
      </c>
      <c r="L34" s="155" t="s">
        <v>1197</v>
      </c>
      <c r="M34" s="160" t="s">
        <v>403</v>
      </c>
      <c r="N34" s="1"/>
      <c r="O34" s="43">
        <v>0</v>
      </c>
      <c r="P34" s="43" t="s">
        <v>70</v>
      </c>
      <c r="Q34" s="43">
        <v>16</v>
      </c>
      <c r="R34" s="43" t="s">
        <v>80</v>
      </c>
      <c r="S34" s="28" t="s">
        <v>135</v>
      </c>
      <c r="T34" s="28" t="s">
        <v>1198</v>
      </c>
    </row>
    <row r="35" spans="1:20" x14ac:dyDescent="0.25">
      <c r="A35" s="28">
        <f t="shared" si="3"/>
        <v>36</v>
      </c>
      <c r="B35" s="28">
        <v>31</v>
      </c>
      <c r="C35" s="41" t="s">
        <v>1025</v>
      </c>
      <c r="D35" s="1" t="s">
        <v>203</v>
      </c>
      <c r="E35" s="30" t="s">
        <v>550</v>
      </c>
      <c r="F35" s="34" t="s">
        <v>70</v>
      </c>
      <c r="G35" s="34" t="s">
        <v>70</v>
      </c>
      <c r="H35" s="30" t="str">
        <f t="shared" si="2"/>
        <v>0360TaxableIncome</v>
      </c>
      <c r="I35" s="31" t="s">
        <v>550</v>
      </c>
      <c r="J35" s="1" t="s">
        <v>550</v>
      </c>
      <c r="K35" s="159" t="s">
        <v>550</v>
      </c>
      <c r="L35" s="155" t="s">
        <v>550</v>
      </c>
      <c r="M35" s="160" t="s">
        <v>384</v>
      </c>
      <c r="N35" s="1"/>
      <c r="O35" s="43">
        <v>0</v>
      </c>
      <c r="P35" s="43" t="s">
        <v>70</v>
      </c>
      <c r="Q35" s="43">
        <v>16</v>
      </c>
      <c r="R35" s="43" t="s">
        <v>80</v>
      </c>
      <c r="S35" s="28" t="s">
        <v>135</v>
      </c>
      <c r="T35" s="28" t="s">
        <v>136</v>
      </c>
    </row>
    <row r="36" spans="1:20" x14ac:dyDescent="0.25">
      <c r="A36" s="28">
        <f t="shared" si="3"/>
        <v>37</v>
      </c>
      <c r="B36" s="28">
        <v>32</v>
      </c>
      <c r="C36" s="41" t="s">
        <v>1029</v>
      </c>
      <c r="D36" s="1" t="s">
        <v>1199</v>
      </c>
      <c r="E36" s="30" t="s">
        <v>1021</v>
      </c>
      <c r="F36" s="34" t="s">
        <v>70</v>
      </c>
      <c r="G36" s="34" t="s">
        <v>70</v>
      </c>
      <c r="H36" s="30" t="str">
        <f t="shared" si="2"/>
        <v>0370Tax</v>
      </c>
      <c r="I36" s="31" t="s">
        <v>1021</v>
      </c>
      <c r="J36" s="1" t="s">
        <v>1021</v>
      </c>
      <c r="K36" s="159" t="s">
        <v>1021</v>
      </c>
      <c r="L36" s="155" t="s">
        <v>1021</v>
      </c>
      <c r="M36" s="160" t="s">
        <v>362</v>
      </c>
      <c r="N36" s="1"/>
      <c r="O36" s="43">
        <v>0</v>
      </c>
      <c r="P36" s="43" t="s">
        <v>70</v>
      </c>
      <c r="Q36" s="43">
        <v>16</v>
      </c>
      <c r="R36" s="43" t="s">
        <v>80</v>
      </c>
      <c r="S36" s="28" t="s">
        <v>139</v>
      </c>
      <c r="T36" s="28" t="s">
        <v>140</v>
      </c>
    </row>
    <row r="37" spans="1:20" x14ac:dyDescent="0.25">
      <c r="A37" s="28">
        <f t="shared" si="3"/>
        <v>38</v>
      </c>
      <c r="B37" s="28">
        <v>33</v>
      </c>
      <c r="C37" s="41" t="s">
        <v>1031</v>
      </c>
      <c r="D37" s="1" t="s">
        <v>1200</v>
      </c>
      <c r="E37" s="30" t="s">
        <v>234</v>
      </c>
      <c r="F37" s="34" t="s">
        <v>70</v>
      </c>
      <c r="G37" s="34" t="s">
        <v>70</v>
      </c>
      <c r="H37" s="30" t="str">
        <f t="shared" si="2"/>
        <v>0380Prepayments</v>
      </c>
      <c r="I37" s="31" t="s">
        <v>234</v>
      </c>
      <c r="J37" s="1" t="s">
        <v>1213</v>
      </c>
      <c r="K37" s="159" t="s">
        <v>1213</v>
      </c>
      <c r="L37" s="155" t="s">
        <v>234</v>
      </c>
      <c r="M37" s="160" t="s">
        <v>403</v>
      </c>
      <c r="N37" s="1"/>
      <c r="O37" s="43">
        <v>0</v>
      </c>
      <c r="P37" s="43" t="s">
        <v>70</v>
      </c>
      <c r="Q37" s="43">
        <v>16</v>
      </c>
      <c r="R37" s="43" t="s">
        <v>80</v>
      </c>
      <c r="S37" s="28" t="s">
        <v>135</v>
      </c>
      <c r="T37" s="28" t="s">
        <v>1201</v>
      </c>
    </row>
    <row r="38" spans="1:20" x14ac:dyDescent="0.25">
      <c r="A38" s="28">
        <f t="shared" si="3"/>
        <v>39</v>
      </c>
      <c r="B38" s="28">
        <v>34</v>
      </c>
      <c r="C38" s="41" t="s">
        <v>1033</v>
      </c>
      <c r="D38" s="1" t="s">
        <v>593</v>
      </c>
      <c r="E38" s="30" t="s">
        <v>594</v>
      </c>
      <c r="F38" s="34" t="s">
        <v>70</v>
      </c>
      <c r="G38" s="34" t="s">
        <v>70</v>
      </c>
      <c r="H38" s="30" t="str">
        <f t="shared" si="2"/>
        <v>0390Penalties</v>
      </c>
      <c r="I38" s="31" t="s">
        <v>594</v>
      </c>
      <c r="J38" s="1" t="s">
        <v>1214</v>
      </c>
      <c r="K38" s="159" t="s">
        <v>1214</v>
      </c>
      <c r="L38" s="155" t="s">
        <v>593</v>
      </c>
      <c r="M38" s="160" t="s">
        <v>362</v>
      </c>
      <c r="N38" s="1"/>
      <c r="O38" s="43">
        <v>0</v>
      </c>
      <c r="P38" s="43" t="s">
        <v>70</v>
      </c>
      <c r="Q38" s="43">
        <v>16</v>
      </c>
      <c r="R38" s="43" t="s">
        <v>80</v>
      </c>
      <c r="S38" s="28" t="s">
        <v>139</v>
      </c>
      <c r="T38" s="28" t="s">
        <v>140</v>
      </c>
    </row>
    <row r="39" spans="1:20" x14ac:dyDescent="0.25">
      <c r="A39" s="28">
        <f t="shared" si="3"/>
        <v>40</v>
      </c>
      <c r="B39" s="28">
        <v>35</v>
      </c>
      <c r="C39" s="41" t="s">
        <v>1035</v>
      </c>
      <c r="D39" s="1" t="s">
        <v>233</v>
      </c>
      <c r="E39" s="30" t="s">
        <v>233</v>
      </c>
      <c r="F39" s="34" t="s">
        <v>70</v>
      </c>
      <c r="G39" s="34" t="s">
        <v>70</v>
      </c>
      <c r="H39" s="30" t="str">
        <f t="shared" si="2"/>
        <v>0400Interest</v>
      </c>
      <c r="I39" s="31" t="s">
        <v>233</v>
      </c>
      <c r="J39" s="1" t="s">
        <v>1215</v>
      </c>
      <c r="K39" s="159" t="s">
        <v>1215</v>
      </c>
      <c r="L39" s="155" t="s">
        <v>233</v>
      </c>
      <c r="M39" s="160" t="s">
        <v>362</v>
      </c>
      <c r="N39" s="1"/>
      <c r="O39" s="43">
        <v>0</v>
      </c>
      <c r="P39" s="43" t="s">
        <v>70</v>
      </c>
      <c r="Q39" s="43">
        <v>16</v>
      </c>
      <c r="R39" s="43" t="s">
        <v>80</v>
      </c>
      <c r="S39" s="28" t="s">
        <v>139</v>
      </c>
      <c r="T39" s="28" t="s">
        <v>140</v>
      </c>
    </row>
    <row r="40" spans="1:20" x14ac:dyDescent="0.25">
      <c r="A40" s="28">
        <f t="shared" si="3"/>
        <v>41</v>
      </c>
      <c r="B40" s="28">
        <v>36</v>
      </c>
      <c r="C40" s="41" t="s">
        <v>1038</v>
      </c>
      <c r="D40" s="1" t="s">
        <v>597</v>
      </c>
      <c r="E40" s="30" t="s">
        <v>597</v>
      </c>
      <c r="F40" s="34" t="s">
        <v>70</v>
      </c>
      <c r="G40" s="34" t="s">
        <v>70</v>
      </c>
      <c r="H40" s="30" t="str">
        <f t="shared" si="2"/>
        <v>0410Balance</v>
      </c>
      <c r="I40" s="31" t="s">
        <v>597</v>
      </c>
      <c r="J40" s="1" t="s">
        <v>1216</v>
      </c>
      <c r="K40" s="159" t="s">
        <v>1216</v>
      </c>
      <c r="L40" s="155" t="s">
        <v>1217</v>
      </c>
      <c r="M40" s="160" t="s">
        <v>384</v>
      </c>
      <c r="N40" s="1"/>
      <c r="O40" s="43">
        <v>0</v>
      </c>
      <c r="P40" s="43" t="s">
        <v>70</v>
      </c>
      <c r="Q40" s="43">
        <v>16</v>
      </c>
      <c r="R40" s="43" t="s">
        <v>80</v>
      </c>
      <c r="S40" s="28" t="s">
        <v>135</v>
      </c>
      <c r="T40" s="28" t="s">
        <v>136</v>
      </c>
    </row>
    <row r="41" spans="1:20" x14ac:dyDescent="0.25">
      <c r="A41" s="28">
        <f t="shared" si="3"/>
        <v>42</v>
      </c>
      <c r="B41" s="28">
        <v>37</v>
      </c>
      <c r="C41" s="41" t="s">
        <v>1044</v>
      </c>
      <c r="D41" s="1" t="s">
        <v>238</v>
      </c>
      <c r="E41" s="30" t="s">
        <v>238</v>
      </c>
      <c r="F41" s="34" t="s">
        <v>70</v>
      </c>
      <c r="G41" s="34" t="s">
        <v>70</v>
      </c>
      <c r="H41" s="30" t="str">
        <f t="shared" si="2"/>
        <v>0420Overpayment</v>
      </c>
      <c r="I41" s="31" t="s">
        <v>238</v>
      </c>
      <c r="J41" s="1" t="s">
        <v>238</v>
      </c>
      <c r="K41" s="159" t="s">
        <v>238</v>
      </c>
      <c r="L41" s="155" t="s">
        <v>238</v>
      </c>
      <c r="M41" s="160" t="s">
        <v>403</v>
      </c>
      <c r="N41" s="1"/>
      <c r="O41" s="43">
        <v>0</v>
      </c>
      <c r="P41" s="43" t="s">
        <v>70</v>
      </c>
      <c r="Q41" s="43">
        <v>16</v>
      </c>
      <c r="R41" s="43" t="s">
        <v>80</v>
      </c>
      <c r="S41" s="28" t="s">
        <v>139</v>
      </c>
      <c r="T41" s="28" t="s">
        <v>140</v>
      </c>
    </row>
    <row r="42" spans="1:20" x14ac:dyDescent="0.25">
      <c r="A42" s="28">
        <f t="shared" si="3"/>
        <v>43</v>
      </c>
      <c r="B42" s="28">
        <v>38</v>
      </c>
      <c r="C42" s="41" t="s">
        <v>1218</v>
      </c>
      <c r="D42" s="1" t="s">
        <v>242</v>
      </c>
      <c r="E42" s="30" t="s">
        <v>242</v>
      </c>
      <c r="F42" s="34" t="s">
        <v>70</v>
      </c>
      <c r="G42" s="34" t="s">
        <v>70</v>
      </c>
      <c r="H42" s="30" t="str">
        <f t="shared" si="2"/>
        <v>0430Refund</v>
      </c>
      <c r="I42" s="31" t="s">
        <v>242</v>
      </c>
      <c r="J42" s="1" t="s">
        <v>453</v>
      </c>
      <c r="K42" s="159" t="s">
        <v>453</v>
      </c>
      <c r="L42" s="155" t="s">
        <v>450</v>
      </c>
      <c r="M42" s="160" t="s">
        <v>362</v>
      </c>
      <c r="N42" s="1"/>
      <c r="O42" s="43">
        <v>0</v>
      </c>
      <c r="P42" s="43" t="s">
        <v>70</v>
      </c>
      <c r="Q42" s="43">
        <v>16</v>
      </c>
      <c r="R42" s="43" t="s">
        <v>80</v>
      </c>
      <c r="S42" s="28" t="s">
        <v>139</v>
      </c>
      <c r="T42" s="28" t="s">
        <v>140</v>
      </c>
    </row>
    <row r="43" spans="1:20" x14ac:dyDescent="0.25">
      <c r="A43" s="28">
        <f t="shared" si="3"/>
        <v>44</v>
      </c>
      <c r="B43" s="28">
        <v>39</v>
      </c>
      <c r="C43" s="41" t="s">
        <v>1219</v>
      </c>
      <c r="D43" s="1" t="s">
        <v>601</v>
      </c>
      <c r="E43" s="30" t="s">
        <v>602</v>
      </c>
      <c r="F43" s="34" t="s">
        <v>70</v>
      </c>
      <c r="G43" s="34" t="s">
        <v>70</v>
      </c>
      <c r="H43" s="30" t="str">
        <f t="shared" si="2"/>
        <v>0440Credit</v>
      </c>
      <c r="I43" s="31" t="s">
        <v>602</v>
      </c>
      <c r="J43" s="1" t="s">
        <v>450</v>
      </c>
      <c r="K43" s="159" t="s">
        <v>450</v>
      </c>
      <c r="L43" s="155" t="s">
        <v>453</v>
      </c>
      <c r="M43" s="160" t="s">
        <v>362</v>
      </c>
      <c r="N43" s="1"/>
      <c r="O43" s="43">
        <v>0</v>
      </c>
      <c r="P43" s="43" t="s">
        <v>70</v>
      </c>
      <c r="Q43" s="43">
        <v>16</v>
      </c>
      <c r="R43" s="43" t="s">
        <v>80</v>
      </c>
      <c r="S43" s="28" t="s">
        <v>139</v>
      </c>
      <c r="T43" s="28" t="s">
        <v>140</v>
      </c>
    </row>
    <row r="44" spans="1:20" x14ac:dyDescent="0.25">
      <c r="A44" s="28">
        <f t="shared" si="3"/>
        <v>45</v>
      </c>
      <c r="B44" s="28">
        <v>40</v>
      </c>
      <c r="C44" s="41" t="s">
        <v>1220</v>
      </c>
      <c r="D44" s="1" t="s">
        <v>243</v>
      </c>
      <c r="E44" s="30" t="s">
        <v>244</v>
      </c>
      <c r="F44" s="34" t="s">
        <v>70</v>
      </c>
      <c r="G44" s="34" t="s">
        <v>70</v>
      </c>
      <c r="H44" s="30" t="str">
        <f t="shared" si="2"/>
        <v>0450AmountDue</v>
      </c>
      <c r="I44" s="31" t="s">
        <v>244</v>
      </c>
      <c r="J44" s="1" t="s">
        <v>455</v>
      </c>
      <c r="K44" s="159" t="s">
        <v>455</v>
      </c>
      <c r="L44" s="155" t="s">
        <v>455</v>
      </c>
      <c r="M44" s="160" t="s">
        <v>362</v>
      </c>
      <c r="N44" s="1"/>
      <c r="O44" s="43">
        <v>0</v>
      </c>
      <c r="P44" s="43" t="s">
        <v>70</v>
      </c>
      <c r="Q44" s="43">
        <v>16</v>
      </c>
      <c r="R44" s="43" t="s">
        <v>80</v>
      </c>
      <c r="S44" s="28" t="s">
        <v>139</v>
      </c>
      <c r="T44" s="28" t="s">
        <v>140</v>
      </c>
    </row>
    <row r="45" spans="1:20" x14ac:dyDescent="0.25">
      <c r="A45" s="28">
        <f t="shared" si="3"/>
        <v>46</v>
      </c>
      <c r="B45" s="28">
        <v>41</v>
      </c>
      <c r="C45" s="28"/>
      <c r="D45" s="1" t="s">
        <v>1205</v>
      </c>
      <c r="E45" s="30" t="s">
        <v>736</v>
      </c>
      <c r="F45" s="34" t="s">
        <v>70</v>
      </c>
      <c r="G45" s="34" t="s">
        <v>70</v>
      </c>
      <c r="H45" s="30" t="str">
        <f t="shared" si="2"/>
        <v>0460TaxfilerEmail</v>
      </c>
      <c r="I45" s="31" t="s">
        <v>736</v>
      </c>
      <c r="J45" s="1"/>
      <c r="K45" s="159"/>
      <c r="L45" s="155"/>
      <c r="M45" s="160"/>
      <c r="N45" s="1"/>
      <c r="O45" s="43"/>
      <c r="P45" s="43" t="s">
        <v>70</v>
      </c>
      <c r="Q45" s="43">
        <v>100</v>
      </c>
      <c r="R45" s="43" t="s">
        <v>72</v>
      </c>
      <c r="S45" s="28" t="s">
        <v>247</v>
      </c>
      <c r="T45" s="28"/>
    </row>
    <row r="46" spans="1:20" x14ac:dyDescent="0.25">
      <c r="A46" s="28">
        <f t="shared" si="3"/>
        <v>47</v>
      </c>
      <c r="B46" s="28">
        <v>42</v>
      </c>
      <c r="C46" s="28"/>
      <c r="D46" s="1" t="s">
        <v>1206</v>
      </c>
      <c r="E46" s="30" t="s">
        <v>738</v>
      </c>
      <c r="F46" s="34" t="s">
        <v>70</v>
      </c>
      <c r="G46" s="34" t="s">
        <v>70</v>
      </c>
      <c r="H46" s="30" t="str">
        <f t="shared" si="2"/>
        <v>0470TaxfilerPhone</v>
      </c>
      <c r="I46" s="31" t="s">
        <v>738</v>
      </c>
      <c r="J46" s="1"/>
      <c r="K46" s="159"/>
      <c r="L46" s="155"/>
      <c r="M46" s="160"/>
      <c r="N46" s="1"/>
      <c r="O46" s="43"/>
      <c r="P46" s="43" t="s">
        <v>70</v>
      </c>
      <c r="Q46" s="43">
        <v>14</v>
      </c>
      <c r="R46" s="43" t="s">
        <v>72</v>
      </c>
      <c r="S46" s="28" t="s">
        <v>250</v>
      </c>
    </row>
    <row r="47" spans="1:20" x14ac:dyDescent="0.25">
      <c r="A47" s="28">
        <f t="shared" si="3"/>
        <v>48</v>
      </c>
      <c r="B47" s="28">
        <v>43</v>
      </c>
      <c r="C47" s="28"/>
      <c r="D47" s="1" t="s">
        <v>739</v>
      </c>
      <c r="E47" s="30" t="s">
        <v>740</v>
      </c>
      <c r="F47" s="34" t="s">
        <v>70</v>
      </c>
      <c r="G47" s="34" t="s">
        <v>70</v>
      </c>
      <c r="H47" s="30" t="str">
        <f t="shared" si="2"/>
        <v>0480PreparerName</v>
      </c>
      <c r="I47" s="31" t="s">
        <v>740</v>
      </c>
      <c r="J47" s="1"/>
      <c r="K47" s="159"/>
      <c r="L47" s="155"/>
      <c r="M47" s="160"/>
      <c r="N47" s="1"/>
      <c r="O47" s="43"/>
      <c r="P47" s="43" t="s">
        <v>70</v>
      </c>
      <c r="Q47" s="43">
        <v>100</v>
      </c>
      <c r="R47" s="43" t="s">
        <v>72</v>
      </c>
      <c r="S47" s="28"/>
      <c r="T47" s="28"/>
    </row>
    <row r="48" spans="1:20" x14ac:dyDescent="0.25">
      <c r="A48" s="28">
        <f t="shared" si="3"/>
        <v>49</v>
      </c>
      <c r="B48" s="28">
        <v>44</v>
      </c>
      <c r="C48" s="28"/>
      <c r="D48" s="1" t="s">
        <v>253</v>
      </c>
      <c r="E48" s="30" t="s">
        <v>254</v>
      </c>
      <c r="F48" s="34" t="s">
        <v>70</v>
      </c>
      <c r="G48" s="34" t="s">
        <v>70</v>
      </c>
      <c r="H48" s="30" t="str">
        <f t="shared" si="2"/>
        <v>0490PreparerPhone</v>
      </c>
      <c r="I48" s="31" t="s">
        <v>254</v>
      </c>
      <c r="J48" s="1"/>
      <c r="K48" s="159"/>
      <c r="L48" s="155"/>
      <c r="M48" s="160"/>
      <c r="N48" s="1"/>
      <c r="O48" s="43"/>
      <c r="P48" s="43" t="s">
        <v>70</v>
      </c>
      <c r="Q48" s="43">
        <v>14</v>
      </c>
      <c r="R48" s="43" t="s">
        <v>72</v>
      </c>
      <c r="S48" s="28" t="s">
        <v>250</v>
      </c>
    </row>
    <row r="49" spans="1:20" x14ac:dyDescent="0.25">
      <c r="A49" s="28">
        <f t="shared" si="3"/>
        <v>50</v>
      </c>
      <c r="B49" s="28">
        <v>45</v>
      </c>
      <c r="C49" s="28"/>
      <c r="D49" s="1" t="s">
        <v>255</v>
      </c>
      <c r="E49" s="30" t="s">
        <v>256</v>
      </c>
      <c r="F49" s="34" t="s">
        <v>69</v>
      </c>
      <c r="G49" s="34" t="s">
        <v>70</v>
      </c>
      <c r="H49" s="30" t="str">
        <f t="shared" si="2"/>
        <v>0500PrintDate</v>
      </c>
      <c r="I49" s="28" t="s">
        <v>256</v>
      </c>
      <c r="J49" s="1"/>
      <c r="K49" s="159"/>
      <c r="L49" s="155"/>
      <c r="M49" s="160"/>
      <c r="N49" s="1"/>
      <c r="O49" s="48"/>
      <c r="P49" s="43" t="s">
        <v>70</v>
      </c>
      <c r="Q49" s="43">
        <v>10</v>
      </c>
      <c r="R49" s="48" t="s">
        <v>72</v>
      </c>
      <c r="S49" s="32" t="s">
        <v>86</v>
      </c>
      <c r="T49" s="28" t="s">
        <v>257</v>
      </c>
    </row>
    <row r="50" spans="1:20" x14ac:dyDescent="0.25">
      <c r="A50" s="28">
        <f t="shared" si="3"/>
        <v>51</v>
      </c>
      <c r="B50" s="28">
        <v>46</v>
      </c>
      <c r="C50" s="28"/>
      <c r="D50" s="1" t="s">
        <v>26</v>
      </c>
      <c r="E50" s="28" t="s">
        <v>26</v>
      </c>
      <c r="F50" s="34" t="s">
        <v>69</v>
      </c>
      <c r="G50" s="34" t="s">
        <v>70</v>
      </c>
      <c r="H50" s="30" t="str">
        <f t="shared" si="2"/>
        <v>0510Trailer</v>
      </c>
      <c r="I50" s="28" t="s">
        <v>26</v>
      </c>
      <c r="J50" s="1"/>
      <c r="K50" s="162"/>
      <c r="L50" s="163"/>
      <c r="M50" s="164"/>
      <c r="N50" s="1"/>
      <c r="O50" s="43" t="s">
        <v>258</v>
      </c>
      <c r="P50" s="43" t="s">
        <v>69</v>
      </c>
      <c r="Q50" s="43">
        <v>5</v>
      </c>
      <c r="R50" s="43" t="s">
        <v>72</v>
      </c>
      <c r="S50" s="28" t="s">
        <v>258</v>
      </c>
      <c r="T50" s="28" t="s">
        <v>259</v>
      </c>
    </row>
    <row r="51" spans="1:20" x14ac:dyDescent="0.25">
      <c r="D51" s="1"/>
      <c r="F51" s="34"/>
      <c r="G51" s="34"/>
      <c r="J51" s="1"/>
      <c r="K51" s="1"/>
      <c r="L51" s="1"/>
      <c r="M51" s="1"/>
      <c r="N51" s="1"/>
    </row>
    <row r="52" spans="1:20" x14ac:dyDescent="0.25">
      <c r="D52" s="1"/>
      <c r="F52" s="53"/>
      <c r="G52" s="53"/>
      <c r="J52" s="1"/>
      <c r="K52" s="1"/>
      <c r="L52" s="1"/>
      <c r="M52" s="1"/>
      <c r="N52" s="1"/>
    </row>
    <row r="53" spans="1:20" x14ac:dyDescent="0.25">
      <c r="D53" s="1"/>
      <c r="F53" s="53"/>
      <c r="G53" s="53"/>
      <c r="J53" s="1"/>
      <c r="K53" s="1"/>
      <c r="L53" s="1"/>
      <c r="M53" s="1"/>
      <c r="N53" s="1"/>
    </row>
    <row r="54" spans="1:20" x14ac:dyDescent="0.25">
      <c r="D54" s="1"/>
      <c r="F54" s="53"/>
      <c r="G54" s="53"/>
      <c r="J54" s="1"/>
      <c r="K54" s="1"/>
      <c r="L54" s="1"/>
      <c r="M54" s="1"/>
      <c r="N54" s="1"/>
    </row>
    <row r="55" spans="1:20" x14ac:dyDescent="0.25">
      <c r="D55" s="1"/>
      <c r="F55" s="53"/>
      <c r="G55" s="53"/>
      <c r="J55" s="1"/>
      <c r="K55" s="1"/>
      <c r="L55" s="1"/>
      <c r="M55" s="1"/>
      <c r="N55" s="1"/>
    </row>
    <row r="56" spans="1:20" x14ac:dyDescent="0.25">
      <c r="D56" s="1"/>
      <c r="F56" s="53"/>
      <c r="G56" s="53"/>
      <c r="J56" s="1"/>
      <c r="K56" s="1"/>
      <c r="L56" s="1"/>
      <c r="M56" s="1"/>
      <c r="N56" s="1"/>
    </row>
    <row r="57" spans="1:20" x14ac:dyDescent="0.25">
      <c r="D57" s="1"/>
      <c r="F57" s="53"/>
      <c r="G57" s="53"/>
      <c r="J57" s="1"/>
      <c r="K57" s="1"/>
      <c r="L57" s="1"/>
      <c r="M57" s="1"/>
      <c r="N57" s="1"/>
    </row>
    <row r="58" spans="1:20" x14ac:dyDescent="0.25">
      <c r="D58" s="1"/>
      <c r="F58" s="53"/>
      <c r="G58" s="53"/>
      <c r="J58" s="1"/>
      <c r="K58" s="1"/>
      <c r="L58" s="1"/>
      <c r="M58" s="1"/>
      <c r="N58" s="1"/>
    </row>
    <row r="59" spans="1:20" x14ac:dyDescent="0.25">
      <c r="D59" s="1"/>
      <c r="F59" s="53"/>
      <c r="G59" s="53"/>
      <c r="J59" s="1"/>
      <c r="K59" s="1"/>
      <c r="L59" s="1"/>
      <c r="M59" s="1"/>
      <c r="N59" s="1"/>
    </row>
    <row r="60" spans="1:20" x14ac:dyDescent="0.25">
      <c r="D60" s="1"/>
      <c r="F60" s="53"/>
      <c r="G60" s="53"/>
      <c r="J60" s="1"/>
      <c r="K60" s="1"/>
      <c r="L60" s="1"/>
      <c r="M60" s="1"/>
      <c r="N60" s="1"/>
    </row>
    <row r="61" spans="1:20" x14ac:dyDescent="0.25">
      <c r="D61" s="1"/>
      <c r="F61" s="53"/>
      <c r="G61" s="53"/>
      <c r="J61" s="1"/>
      <c r="K61" s="1"/>
      <c r="L61" s="1"/>
      <c r="M61" s="1"/>
      <c r="N61" s="1"/>
    </row>
    <row r="62" spans="1:20" x14ac:dyDescent="0.25">
      <c r="D62" s="1"/>
      <c r="F62" s="53"/>
      <c r="G62" s="53"/>
      <c r="J62" s="1"/>
      <c r="K62" s="1"/>
      <c r="L62" s="1"/>
      <c r="M62" s="1"/>
      <c r="N62" s="1"/>
    </row>
    <row r="63" spans="1:20" x14ac:dyDescent="0.25">
      <c r="D63" s="1"/>
      <c r="F63" s="53"/>
      <c r="G63" s="53"/>
      <c r="J63" s="1"/>
      <c r="K63" s="1"/>
      <c r="L63" s="1"/>
      <c r="M63" s="1"/>
      <c r="N63" s="1"/>
    </row>
    <row r="64" spans="1:20" x14ac:dyDescent="0.25">
      <c r="D64" s="1"/>
      <c r="F64" s="53"/>
      <c r="G64" s="53"/>
      <c r="J64" s="1"/>
      <c r="K64" s="1"/>
      <c r="L64" s="1"/>
      <c r="M64" s="1"/>
      <c r="N64" s="1"/>
    </row>
    <row r="65" spans="4:14" x14ac:dyDescent="0.25">
      <c r="D65" s="1"/>
      <c r="F65" s="53"/>
      <c r="G65" s="53"/>
      <c r="J65" s="1"/>
      <c r="K65" s="1"/>
      <c r="L65" s="1"/>
      <c r="M65" s="1"/>
      <c r="N65" s="1"/>
    </row>
    <row r="66" spans="4:14" x14ac:dyDescent="0.25">
      <c r="D66" s="1"/>
      <c r="F66" s="53"/>
      <c r="G66" s="53"/>
      <c r="J66" s="1"/>
      <c r="K66" s="1"/>
      <c r="L66" s="1"/>
      <c r="M66" s="1"/>
      <c r="N66" s="1"/>
    </row>
    <row r="67" spans="4:14" x14ac:dyDescent="0.25">
      <c r="D67" s="1"/>
      <c r="F67" s="53"/>
      <c r="G67" s="53"/>
      <c r="J67" s="1"/>
      <c r="K67" s="1"/>
      <c r="L67" s="1"/>
      <c r="M67" s="1"/>
      <c r="N67" s="1"/>
    </row>
    <row r="68" spans="4:14" x14ac:dyDescent="0.25">
      <c r="D68" s="1"/>
      <c r="F68" s="53"/>
      <c r="G68" s="53"/>
      <c r="J68" s="1"/>
      <c r="K68" s="1"/>
      <c r="L68" s="1"/>
      <c r="M68" s="1"/>
      <c r="N68" s="1"/>
    </row>
    <row r="69" spans="4:14" x14ac:dyDescent="0.25">
      <c r="D69" s="1"/>
      <c r="F69" s="53"/>
      <c r="G69" s="53"/>
      <c r="J69" s="1"/>
      <c r="K69" s="1"/>
      <c r="L69" s="1"/>
      <c r="M69" s="1"/>
      <c r="N69" s="1"/>
    </row>
    <row r="70" spans="4:14" x14ac:dyDescent="0.25">
      <c r="D70" s="1"/>
      <c r="F70" s="53"/>
      <c r="G70" s="53"/>
      <c r="J70" s="1"/>
      <c r="K70" s="1"/>
      <c r="L70" s="1"/>
      <c r="M70" s="1"/>
      <c r="N70" s="1"/>
    </row>
    <row r="71" spans="4:14" x14ac:dyDescent="0.25">
      <c r="D71" s="1"/>
      <c r="F71" s="53"/>
      <c r="G71" s="53"/>
      <c r="J71" s="1"/>
      <c r="K71" s="1"/>
      <c r="L71" s="1"/>
      <c r="M71" s="1"/>
      <c r="N71" s="1"/>
    </row>
    <row r="72" spans="4:14" x14ac:dyDescent="0.25">
      <c r="D72" s="1"/>
      <c r="F72" s="53"/>
      <c r="G72" s="53"/>
      <c r="J72" s="1"/>
      <c r="K72" s="1"/>
      <c r="L72" s="1"/>
      <c r="M72" s="1"/>
      <c r="N72" s="1"/>
    </row>
    <row r="73" spans="4:14" x14ac:dyDescent="0.25">
      <c r="D73" s="1"/>
      <c r="F73" s="53"/>
      <c r="G73" s="53"/>
      <c r="J73" s="1"/>
      <c r="K73" s="1"/>
      <c r="L73" s="1"/>
      <c r="M73" s="1"/>
      <c r="N73" s="1"/>
    </row>
    <row r="74" spans="4:14" x14ac:dyDescent="0.25">
      <c r="D74" s="1"/>
      <c r="F74" s="53"/>
      <c r="G74" s="53"/>
      <c r="J74" s="1"/>
      <c r="K74" s="1"/>
      <c r="L74" s="1"/>
      <c r="M74" s="1"/>
      <c r="N74" s="1"/>
    </row>
    <row r="75" spans="4:14" x14ac:dyDescent="0.25">
      <c r="D75" s="1"/>
      <c r="F75" s="53"/>
      <c r="G75" s="53"/>
      <c r="J75" s="1"/>
      <c r="K75" s="1"/>
      <c r="L75" s="1"/>
      <c r="M75" s="1"/>
      <c r="N75" s="1"/>
    </row>
    <row r="76" spans="4:14" x14ac:dyDescent="0.25">
      <c r="D76" s="1"/>
      <c r="F76" s="53"/>
      <c r="G76" s="53"/>
      <c r="J76" s="1"/>
      <c r="K76" s="1"/>
      <c r="L76" s="1"/>
      <c r="M76" s="1"/>
      <c r="N76" s="1"/>
    </row>
    <row r="77" spans="4:14" x14ac:dyDescent="0.25">
      <c r="D77" s="1"/>
      <c r="F77" s="53"/>
      <c r="G77" s="53"/>
      <c r="J77" s="1"/>
      <c r="K77" s="1"/>
      <c r="L77" s="1"/>
      <c r="M77" s="1"/>
      <c r="N77" s="1"/>
    </row>
    <row r="78" spans="4:14" x14ac:dyDescent="0.25">
      <c r="D78" s="1"/>
      <c r="F78" s="53"/>
      <c r="G78" s="53"/>
      <c r="J78" s="1"/>
      <c r="K78" s="1"/>
      <c r="L78" s="1"/>
      <c r="M78" s="1"/>
      <c r="N78" s="1"/>
    </row>
    <row r="79" spans="4:14" x14ac:dyDescent="0.25">
      <c r="D79" s="1"/>
      <c r="F79" s="53"/>
      <c r="G79" s="53"/>
      <c r="J79" s="1"/>
      <c r="K79" s="1"/>
      <c r="L79" s="1"/>
      <c r="M79" s="1"/>
      <c r="N79" s="1"/>
    </row>
    <row r="80" spans="4:14" x14ac:dyDescent="0.25">
      <c r="D80" s="1"/>
      <c r="F80" s="53"/>
      <c r="G80" s="53"/>
      <c r="J80" s="1"/>
      <c r="K80" s="1"/>
      <c r="L80" s="1"/>
      <c r="M80" s="1"/>
      <c r="N80" s="1"/>
    </row>
    <row r="81" spans="4:14" x14ac:dyDescent="0.25">
      <c r="D81" s="1"/>
      <c r="F81" s="53"/>
      <c r="G81" s="53"/>
      <c r="J81" s="1"/>
      <c r="K81" s="1"/>
      <c r="L81" s="1"/>
      <c r="M81" s="1"/>
      <c r="N81" s="1"/>
    </row>
    <row r="82" spans="4:14" x14ac:dyDescent="0.25">
      <c r="D82" s="1"/>
      <c r="F82" s="53"/>
      <c r="G82" s="53"/>
      <c r="J82" s="1"/>
      <c r="K82" s="1"/>
      <c r="L82" s="1"/>
      <c r="M82" s="1"/>
      <c r="N82" s="1"/>
    </row>
    <row r="83" spans="4:14" x14ac:dyDescent="0.25">
      <c r="D83" s="1"/>
      <c r="F83" s="53"/>
      <c r="G83" s="53"/>
      <c r="J83" s="1"/>
      <c r="K83" s="1"/>
      <c r="L83" s="1"/>
      <c r="M83" s="1"/>
      <c r="N83" s="1"/>
    </row>
    <row r="84" spans="4:14" x14ac:dyDescent="0.25">
      <c r="D84" s="1"/>
      <c r="F84" s="53"/>
      <c r="G84" s="53"/>
      <c r="J84" s="1"/>
      <c r="K84" s="1"/>
      <c r="L84" s="1"/>
      <c r="M84" s="1"/>
      <c r="N84" s="1"/>
    </row>
    <row r="85" spans="4:14" x14ac:dyDescent="0.25">
      <c r="D85" s="1"/>
      <c r="F85" s="53"/>
      <c r="G85" s="53"/>
      <c r="J85" s="1"/>
      <c r="K85" s="1"/>
      <c r="L85" s="1"/>
      <c r="M85" s="1"/>
      <c r="N85" s="1"/>
    </row>
    <row r="86" spans="4:14" x14ac:dyDescent="0.25">
      <c r="D86" s="1"/>
      <c r="F86" s="53"/>
      <c r="G86" s="53"/>
      <c r="J86" s="1"/>
      <c r="K86" s="1"/>
      <c r="L86" s="1"/>
      <c r="M86" s="1"/>
      <c r="N86" s="1"/>
    </row>
    <row r="87" spans="4:14" x14ac:dyDescent="0.25">
      <c r="D87" s="1"/>
      <c r="F87" s="53"/>
      <c r="G87" s="53"/>
      <c r="J87" s="1"/>
      <c r="K87" s="1"/>
      <c r="L87" s="1"/>
      <c r="M87" s="1"/>
      <c r="N87" s="1"/>
    </row>
    <row r="88" spans="4:14" x14ac:dyDescent="0.25">
      <c r="D88" s="1"/>
      <c r="F88" s="53"/>
      <c r="G88" s="53"/>
      <c r="J88" s="1"/>
      <c r="K88" s="1"/>
      <c r="L88" s="1"/>
      <c r="M88" s="1"/>
      <c r="N88" s="1"/>
    </row>
    <row r="89" spans="4:14" x14ac:dyDescent="0.25">
      <c r="D89" s="1"/>
      <c r="F89" s="53"/>
      <c r="G89" s="53"/>
      <c r="J89" s="1"/>
      <c r="K89" s="1"/>
      <c r="L89" s="1"/>
      <c r="M89" s="1"/>
      <c r="N89" s="1"/>
    </row>
    <row r="90" spans="4:14" x14ac:dyDescent="0.25">
      <c r="D90" s="1"/>
      <c r="F90" s="53"/>
      <c r="G90" s="53"/>
      <c r="J90" s="1"/>
      <c r="K90" s="1"/>
      <c r="L90" s="1"/>
      <c r="M90" s="1"/>
      <c r="N90" s="1"/>
    </row>
    <row r="91" spans="4:14" x14ac:dyDescent="0.25">
      <c r="D91" s="1"/>
      <c r="F91" s="53"/>
      <c r="G91" s="53"/>
      <c r="J91" s="1"/>
      <c r="K91" s="1"/>
      <c r="L91" s="1"/>
      <c r="M91" s="1"/>
      <c r="N91" s="1"/>
    </row>
    <row r="92" spans="4:14" x14ac:dyDescent="0.25">
      <c r="D92" s="1"/>
      <c r="F92" s="53"/>
      <c r="G92" s="53"/>
      <c r="J92" s="1"/>
      <c r="K92" s="1"/>
      <c r="L92" s="1"/>
      <c r="M92" s="1"/>
      <c r="N92" s="1"/>
    </row>
    <row r="93" spans="4:14" x14ac:dyDescent="0.25">
      <c r="D93" s="1"/>
      <c r="F93" s="53"/>
      <c r="G93" s="53"/>
      <c r="J93" s="1"/>
      <c r="K93" s="1"/>
      <c r="L93" s="1"/>
      <c r="M93" s="1"/>
      <c r="N93" s="1"/>
    </row>
    <row r="94" spans="4:14" x14ac:dyDescent="0.25">
      <c r="D94" s="1"/>
      <c r="F94" s="53"/>
      <c r="G94" s="53"/>
      <c r="J94" s="1"/>
      <c r="K94" s="1"/>
      <c r="L94" s="1"/>
      <c r="M94" s="1"/>
      <c r="N94" s="1"/>
    </row>
    <row r="95" spans="4:14" x14ac:dyDescent="0.25">
      <c r="F95" s="53"/>
      <c r="G95" s="53"/>
    </row>
    <row r="96" spans="4:14" x14ac:dyDescent="0.25">
      <c r="F96" s="53"/>
      <c r="G96" s="53"/>
    </row>
    <row r="97" spans="6:7" x14ac:dyDescent="0.25">
      <c r="F97" s="53"/>
      <c r="G97" s="53"/>
    </row>
    <row r="98" spans="6:7" x14ac:dyDescent="0.25">
      <c r="F98" s="53"/>
      <c r="G98" s="53"/>
    </row>
    <row r="99" spans="6:7" x14ac:dyDescent="0.25">
      <c r="F99" s="53"/>
      <c r="G99" s="53"/>
    </row>
    <row r="100" spans="6:7" x14ac:dyDescent="0.25">
      <c r="F100" s="53"/>
      <c r="G100" s="53"/>
    </row>
    <row r="101" spans="6:7" x14ac:dyDescent="0.25">
      <c r="F101" s="53"/>
      <c r="G101" s="53"/>
    </row>
    <row r="102" spans="6:7" x14ac:dyDescent="0.25">
      <c r="F102" s="53"/>
      <c r="G102" s="53"/>
    </row>
    <row r="103" spans="6:7" x14ac:dyDescent="0.25">
      <c r="F103" s="53"/>
      <c r="G103" s="53"/>
    </row>
    <row r="104" spans="6:7" x14ac:dyDescent="0.25">
      <c r="F104" s="53"/>
      <c r="G104" s="53"/>
    </row>
    <row r="105" spans="6:7" x14ac:dyDescent="0.25">
      <c r="F105" s="53"/>
      <c r="G105" s="53"/>
    </row>
    <row r="106" spans="6:7" x14ac:dyDescent="0.25">
      <c r="F106" s="53"/>
      <c r="G106" s="53"/>
    </row>
    <row r="107" spans="6:7" x14ac:dyDescent="0.25">
      <c r="F107" s="53"/>
      <c r="G107" s="53"/>
    </row>
    <row r="108" spans="6:7" x14ac:dyDescent="0.25">
      <c r="F108" s="53"/>
      <c r="G108" s="53"/>
    </row>
    <row r="109" spans="6:7" x14ac:dyDescent="0.25">
      <c r="F109" s="53"/>
      <c r="G109" s="53"/>
    </row>
    <row r="110" spans="6:7" x14ac:dyDescent="0.25">
      <c r="F110" s="53"/>
      <c r="G110" s="53"/>
    </row>
    <row r="111" spans="6:7" x14ac:dyDescent="0.25">
      <c r="F111" s="53"/>
      <c r="G111" s="53"/>
    </row>
    <row r="112" spans="6:7" x14ac:dyDescent="0.25">
      <c r="F112" s="53"/>
      <c r="G112" s="53"/>
    </row>
    <row r="113" spans="6:7" x14ac:dyDescent="0.25">
      <c r="F113" s="53"/>
      <c r="G113" s="53"/>
    </row>
    <row r="114" spans="6:7" x14ac:dyDescent="0.25">
      <c r="F114" s="53"/>
      <c r="G114" s="53"/>
    </row>
    <row r="115" spans="6:7" x14ac:dyDescent="0.25">
      <c r="F115" s="53"/>
      <c r="G115" s="53"/>
    </row>
    <row r="116" spans="6:7" x14ac:dyDescent="0.25">
      <c r="F116" s="53"/>
      <c r="G116" s="53"/>
    </row>
    <row r="117" spans="6:7" x14ac:dyDescent="0.25">
      <c r="F117" s="53"/>
      <c r="G117" s="53"/>
    </row>
    <row r="118" spans="6:7" x14ac:dyDescent="0.25">
      <c r="F118" s="34"/>
      <c r="G118" s="34"/>
    </row>
    <row r="119" spans="6:7" x14ac:dyDescent="0.25">
      <c r="F119" s="34"/>
      <c r="G119" s="34"/>
    </row>
    <row r="120" spans="6:7" x14ac:dyDescent="0.25">
      <c r="F120" s="34"/>
      <c r="G120" s="34"/>
    </row>
    <row r="121" spans="6:7" x14ac:dyDescent="0.25">
      <c r="F121" s="53"/>
      <c r="G121" s="53"/>
    </row>
    <row r="123" spans="6:7" x14ac:dyDescent="0.25">
      <c r="F123" s="61"/>
      <c r="G123" s="61"/>
    </row>
    <row r="128" spans="6:7" x14ac:dyDescent="0.25">
      <c r="F128" s="61"/>
      <c r="G128" s="61"/>
    </row>
    <row r="133" spans="6:7" x14ac:dyDescent="0.25">
      <c r="F133" s="61"/>
      <c r="G133" s="61"/>
    </row>
    <row r="138" spans="6:7" x14ac:dyDescent="0.25">
      <c r="F138" s="61"/>
      <c r="G138" s="61"/>
    </row>
    <row r="143" spans="6:7" x14ac:dyDescent="0.25">
      <c r="F143" s="60"/>
      <c r="G143" s="60"/>
    </row>
    <row r="145" spans="6:7" x14ac:dyDescent="0.25">
      <c r="F145" s="34"/>
      <c r="G145" s="34"/>
    </row>
    <row r="151" spans="6:7" x14ac:dyDescent="0.25">
      <c r="F151" s="60"/>
      <c r="G151" s="60"/>
    </row>
    <row r="153" spans="6:7" x14ac:dyDescent="0.25">
      <c r="F153" s="61"/>
      <c r="G153" s="61"/>
    </row>
    <row r="158" spans="6:7" x14ac:dyDescent="0.25">
      <c r="F158" s="61"/>
      <c r="G158" s="61"/>
    </row>
    <row r="163" spans="6:7" x14ac:dyDescent="0.25">
      <c r="F163" s="61"/>
      <c r="G163" s="61"/>
    </row>
    <row r="168" spans="6:7" x14ac:dyDescent="0.25">
      <c r="F168" s="61"/>
      <c r="G168" s="61"/>
    </row>
    <row r="173" spans="6:7" x14ac:dyDescent="0.25">
      <c r="F173" s="61"/>
      <c r="G173" s="61"/>
    </row>
    <row r="178" spans="6:7" x14ac:dyDescent="0.25">
      <c r="F178" s="60"/>
      <c r="G178" s="60"/>
    </row>
    <row r="195" spans="6:7" x14ac:dyDescent="0.25">
      <c r="F195" s="60"/>
      <c r="G195" s="60"/>
    </row>
    <row r="212" spans="6:7" x14ac:dyDescent="0.25">
      <c r="F212" s="60"/>
      <c r="G212" s="60"/>
    </row>
    <row r="229" spans="6:7" x14ac:dyDescent="0.25">
      <c r="F229" s="60"/>
      <c r="G229" s="60"/>
    </row>
    <row r="241" spans="6:7" x14ac:dyDescent="0.25">
      <c r="F241" s="56"/>
      <c r="G241" s="56"/>
    </row>
    <row r="242" spans="6:7" x14ac:dyDescent="0.25">
      <c r="F242" s="57"/>
      <c r="G242" s="57"/>
    </row>
    <row r="1048571" ht="15" customHeight="1" x14ac:dyDescent="0.25"/>
  </sheetData>
  <sortState xmlns:xlrd2="http://schemas.microsoft.com/office/spreadsheetml/2017/richdata2" ref="A5:T50">
    <sortCondition ref="H14:H50"/>
  </sortState>
  <mergeCells count="1">
    <mergeCell ref="K3:M3"/>
  </mergeCells>
  <pageMargins left="0.7" right="0.7" top="0.75" bottom="0.75" header="0.3" footer="0.3"/>
  <legacy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07"/>
  <sheetViews>
    <sheetView topLeftCell="A102" workbookViewId="0">
      <selection activeCell="A104" sqref="A104"/>
    </sheetView>
  </sheetViews>
  <sheetFormatPr defaultRowHeight="12.75" x14ac:dyDescent="0.2"/>
  <cols>
    <col min="1" max="1" width="20.5703125" style="8" bestFit="1" customWidth="1"/>
    <col min="2" max="2" width="111" style="9" customWidth="1"/>
    <col min="3" max="3" width="10.140625" style="8" bestFit="1" customWidth="1"/>
    <col min="4" max="4" width="111.85546875" style="12" customWidth="1"/>
  </cols>
  <sheetData>
    <row r="1" spans="1:3" x14ac:dyDescent="0.2">
      <c r="A1" s="10" t="s">
        <v>3</v>
      </c>
      <c r="B1" s="11" t="s">
        <v>1224</v>
      </c>
      <c r="C1" s="10" t="s">
        <v>1225</v>
      </c>
    </row>
    <row r="2" spans="1:3" x14ac:dyDescent="0.2">
      <c r="A2" s="176">
        <v>0</v>
      </c>
      <c r="B2" s="13" t="s">
        <v>1226</v>
      </c>
      <c r="C2" s="176"/>
    </row>
    <row r="3" spans="1:3" x14ac:dyDescent="0.2">
      <c r="A3" s="206">
        <v>1</v>
      </c>
      <c r="B3" s="13" t="s">
        <v>1227</v>
      </c>
      <c r="C3" s="203">
        <v>41064</v>
      </c>
    </row>
    <row r="4" spans="1:3" x14ac:dyDescent="0.2">
      <c r="A4" s="207"/>
      <c r="B4" s="13" t="s">
        <v>1228</v>
      </c>
      <c r="C4" s="204"/>
    </row>
    <row r="5" spans="1:3" x14ac:dyDescent="0.2">
      <c r="A5" s="208"/>
      <c r="B5" s="13" t="s">
        <v>1229</v>
      </c>
      <c r="C5" s="205"/>
    </row>
    <row r="6" spans="1:3" x14ac:dyDescent="0.2">
      <c r="A6" s="176">
        <v>2</v>
      </c>
      <c r="B6" s="13" t="s">
        <v>1230</v>
      </c>
      <c r="C6" s="177">
        <v>41064</v>
      </c>
    </row>
    <row r="7" spans="1:3" x14ac:dyDescent="0.2">
      <c r="A7" s="206">
        <v>3</v>
      </c>
      <c r="B7" s="13" t="s">
        <v>1231</v>
      </c>
      <c r="C7" s="203">
        <v>41065</v>
      </c>
    </row>
    <row r="8" spans="1:3" x14ac:dyDescent="0.2">
      <c r="A8" s="208"/>
      <c r="B8" s="13" t="s">
        <v>1226</v>
      </c>
      <c r="C8" s="205"/>
    </row>
    <row r="9" spans="1:3" x14ac:dyDescent="0.2">
      <c r="A9" s="206">
        <v>4</v>
      </c>
      <c r="B9" s="13" t="s">
        <v>1232</v>
      </c>
      <c r="C9" s="203">
        <v>41107</v>
      </c>
    </row>
    <row r="10" spans="1:3" x14ac:dyDescent="0.2">
      <c r="A10" s="207"/>
      <c r="B10" s="13" t="s">
        <v>1233</v>
      </c>
      <c r="C10" s="204"/>
    </row>
    <row r="11" spans="1:3" x14ac:dyDescent="0.2">
      <c r="A11" s="207"/>
      <c r="B11" s="13" t="s">
        <v>1234</v>
      </c>
      <c r="C11" s="204"/>
    </row>
    <row r="12" spans="1:3" x14ac:dyDescent="0.2">
      <c r="A12" s="208"/>
      <c r="B12" s="13" t="s">
        <v>1226</v>
      </c>
      <c r="C12" s="205"/>
    </row>
    <row r="13" spans="1:3" x14ac:dyDescent="0.2">
      <c r="A13" s="206">
        <v>5</v>
      </c>
      <c r="B13" s="13" t="s">
        <v>1235</v>
      </c>
      <c r="C13" s="203">
        <v>41137</v>
      </c>
    </row>
    <row r="14" spans="1:3" x14ac:dyDescent="0.2">
      <c r="A14" s="207"/>
      <c r="B14" s="13" t="s">
        <v>1236</v>
      </c>
      <c r="C14" s="204"/>
    </row>
    <row r="15" spans="1:3" x14ac:dyDescent="0.2">
      <c r="A15" s="207"/>
      <c r="B15" s="13" t="s">
        <v>1237</v>
      </c>
      <c r="C15" s="204"/>
    </row>
    <row r="16" spans="1:3" x14ac:dyDescent="0.2">
      <c r="A16" s="207"/>
      <c r="B16" s="13" t="s">
        <v>1238</v>
      </c>
      <c r="C16" s="204"/>
    </row>
    <row r="17" spans="1:3" x14ac:dyDescent="0.2">
      <c r="A17" s="207"/>
      <c r="B17" s="13" t="s">
        <v>1239</v>
      </c>
      <c r="C17" s="204"/>
    </row>
    <row r="18" spans="1:3" x14ac:dyDescent="0.2">
      <c r="A18" s="207"/>
      <c r="B18" s="13" t="s">
        <v>1240</v>
      </c>
      <c r="C18" s="204"/>
    </row>
    <row r="19" spans="1:3" x14ac:dyDescent="0.2">
      <c r="A19" s="207"/>
      <c r="B19" s="13" t="s">
        <v>1241</v>
      </c>
      <c r="C19" s="204"/>
    </row>
    <row r="20" spans="1:3" x14ac:dyDescent="0.2">
      <c r="A20" s="207"/>
      <c r="B20" s="13" t="s">
        <v>1242</v>
      </c>
      <c r="C20" s="204"/>
    </row>
    <row r="21" spans="1:3" x14ac:dyDescent="0.2">
      <c r="A21" s="207"/>
      <c r="B21" s="13" t="s">
        <v>1243</v>
      </c>
      <c r="C21" s="204"/>
    </row>
    <row r="22" spans="1:3" x14ac:dyDescent="0.2">
      <c r="A22" s="208"/>
      <c r="B22" s="13" t="s">
        <v>1244</v>
      </c>
      <c r="C22" s="205"/>
    </row>
    <row r="23" spans="1:3" x14ac:dyDescent="0.2">
      <c r="A23" s="176">
        <v>6</v>
      </c>
      <c r="B23" s="13" t="s">
        <v>1245</v>
      </c>
      <c r="C23" s="177">
        <v>41141</v>
      </c>
    </row>
    <row r="24" spans="1:3" x14ac:dyDescent="0.2">
      <c r="A24" s="206">
        <v>7</v>
      </c>
      <c r="B24" s="13" t="s">
        <v>1246</v>
      </c>
      <c r="C24" s="203">
        <v>41241</v>
      </c>
    </row>
    <row r="25" spans="1:3" x14ac:dyDescent="0.2">
      <c r="A25" s="207"/>
      <c r="B25" s="13" t="s">
        <v>1247</v>
      </c>
      <c r="C25" s="204"/>
    </row>
    <row r="26" spans="1:3" ht="25.5" x14ac:dyDescent="0.2">
      <c r="A26" s="207"/>
      <c r="B26" s="13" t="s">
        <v>1248</v>
      </c>
      <c r="C26" s="204"/>
    </row>
    <row r="27" spans="1:3" ht="25.5" x14ac:dyDescent="0.2">
      <c r="A27" s="207"/>
      <c r="B27" s="13" t="s">
        <v>1249</v>
      </c>
      <c r="C27" s="204"/>
    </row>
    <row r="28" spans="1:3" x14ac:dyDescent="0.2">
      <c r="A28" s="207"/>
      <c r="B28" s="13" t="s">
        <v>1250</v>
      </c>
      <c r="C28" s="204"/>
    </row>
    <row r="29" spans="1:3" x14ac:dyDescent="0.2">
      <c r="A29" s="207"/>
      <c r="B29" s="13" t="s">
        <v>1251</v>
      </c>
      <c r="C29" s="204"/>
    </row>
    <row r="30" spans="1:3" x14ac:dyDescent="0.2">
      <c r="A30" s="207"/>
      <c r="B30" s="13" t="s">
        <v>1252</v>
      </c>
      <c r="C30" s="204"/>
    </row>
    <row r="31" spans="1:3" ht="25.5" x14ac:dyDescent="0.2">
      <c r="A31" s="207"/>
      <c r="B31" s="13" t="s">
        <v>1253</v>
      </c>
      <c r="C31" s="204"/>
    </row>
    <row r="32" spans="1:3" ht="25.5" x14ac:dyDescent="0.2">
      <c r="A32" s="207"/>
      <c r="B32" s="13" t="s">
        <v>1254</v>
      </c>
      <c r="C32" s="204"/>
    </row>
    <row r="33" spans="1:3" ht="25.5" x14ac:dyDescent="0.2">
      <c r="A33" s="208"/>
      <c r="B33" s="13" t="s">
        <v>1255</v>
      </c>
      <c r="C33" s="205"/>
    </row>
    <row r="34" spans="1:3" x14ac:dyDescent="0.2">
      <c r="A34" s="206">
        <v>8</v>
      </c>
      <c r="B34" s="13" t="s">
        <v>1256</v>
      </c>
      <c r="C34" s="203">
        <v>41498</v>
      </c>
    </row>
    <row r="35" spans="1:3" x14ac:dyDescent="0.2">
      <c r="A35" s="207"/>
      <c r="B35" s="14" t="s">
        <v>1257</v>
      </c>
      <c r="C35" s="204"/>
    </row>
    <row r="36" spans="1:3" x14ac:dyDescent="0.2">
      <c r="A36" s="207"/>
      <c r="B36" s="15" t="s">
        <v>1258</v>
      </c>
      <c r="C36" s="204"/>
    </row>
    <row r="37" spans="1:3" x14ac:dyDescent="0.2">
      <c r="A37" s="208"/>
      <c r="B37" s="14" t="s">
        <v>1259</v>
      </c>
      <c r="C37" s="205"/>
    </row>
    <row r="38" spans="1:3" x14ac:dyDescent="0.2">
      <c r="A38" s="176">
        <v>9</v>
      </c>
      <c r="B38" s="14" t="s">
        <v>1260</v>
      </c>
      <c r="C38" s="176"/>
    </row>
    <row r="39" spans="1:3" x14ac:dyDescent="0.2">
      <c r="A39" s="176">
        <v>10</v>
      </c>
      <c r="B39" s="14" t="s">
        <v>1261</v>
      </c>
      <c r="C39" s="177">
        <v>41955</v>
      </c>
    </row>
    <row r="40" spans="1:3" x14ac:dyDescent="0.2">
      <c r="A40" s="176">
        <v>10</v>
      </c>
      <c r="B40" s="14" t="s">
        <v>1262</v>
      </c>
      <c r="C40" s="177">
        <v>41978</v>
      </c>
    </row>
    <row r="41" spans="1:3" x14ac:dyDescent="0.2">
      <c r="A41" s="176">
        <v>10</v>
      </c>
      <c r="B41" s="16" t="s">
        <v>1263</v>
      </c>
      <c r="C41" s="177">
        <v>41990</v>
      </c>
    </row>
    <row r="42" spans="1:3" ht="38.25" x14ac:dyDescent="0.2">
      <c r="A42" s="176">
        <v>11</v>
      </c>
      <c r="B42" s="16" t="s">
        <v>1264</v>
      </c>
      <c r="C42" s="177">
        <v>42012</v>
      </c>
    </row>
    <row r="43" spans="1:3" x14ac:dyDescent="0.2">
      <c r="A43" s="176">
        <v>11</v>
      </c>
      <c r="B43" s="13" t="s">
        <v>1265</v>
      </c>
      <c r="C43" s="176"/>
    </row>
    <row r="44" spans="1:3" ht="25.5" x14ac:dyDescent="0.2">
      <c r="A44" s="206">
        <v>12</v>
      </c>
      <c r="B44" s="17" t="s">
        <v>1266</v>
      </c>
      <c r="C44" s="203">
        <v>42129</v>
      </c>
    </row>
    <row r="45" spans="1:3" x14ac:dyDescent="0.2">
      <c r="A45" s="207"/>
      <c r="B45" s="17" t="s">
        <v>1267</v>
      </c>
      <c r="C45" s="204"/>
    </row>
    <row r="46" spans="1:3" x14ac:dyDescent="0.2">
      <c r="A46" s="207"/>
      <c r="B46" s="17" t="s">
        <v>1268</v>
      </c>
      <c r="C46" s="204"/>
    </row>
    <row r="47" spans="1:3" x14ac:dyDescent="0.2">
      <c r="A47" s="208"/>
      <c r="B47" s="17" t="s">
        <v>1269</v>
      </c>
      <c r="C47" s="205"/>
    </row>
    <row r="48" spans="1:3" ht="25.5" x14ac:dyDescent="0.2">
      <c r="A48" s="176">
        <v>13</v>
      </c>
      <c r="B48" s="13" t="s">
        <v>1270</v>
      </c>
      <c r="C48" s="177">
        <v>42447</v>
      </c>
    </row>
    <row r="49" spans="1:3" x14ac:dyDescent="0.2">
      <c r="A49" s="206">
        <v>14</v>
      </c>
      <c r="B49" s="13" t="s">
        <v>1271</v>
      </c>
      <c r="C49" s="203">
        <v>42586</v>
      </c>
    </row>
    <row r="50" spans="1:3" x14ac:dyDescent="0.2">
      <c r="A50" s="208"/>
      <c r="B50" s="14" t="s">
        <v>1272</v>
      </c>
      <c r="C50" s="205"/>
    </row>
    <row r="51" spans="1:3" ht="25.5" x14ac:dyDescent="0.2">
      <c r="A51" s="176">
        <v>15</v>
      </c>
      <c r="B51" s="14" t="s">
        <v>1273</v>
      </c>
      <c r="C51" s="177">
        <v>42647</v>
      </c>
    </row>
    <row r="52" spans="1:3" x14ac:dyDescent="0.2">
      <c r="A52" s="176">
        <v>16</v>
      </c>
      <c r="B52" s="13" t="s">
        <v>1274</v>
      </c>
      <c r="C52" s="177">
        <v>42766</v>
      </c>
    </row>
    <row r="53" spans="1:3" ht="51" x14ac:dyDescent="0.2">
      <c r="A53" s="206">
        <v>16</v>
      </c>
      <c r="B53" s="17" t="s">
        <v>1275</v>
      </c>
      <c r="C53" s="203">
        <v>42789</v>
      </c>
    </row>
    <row r="54" spans="1:3" ht="51" x14ac:dyDescent="0.2">
      <c r="A54" s="207"/>
      <c r="B54" s="17" t="s">
        <v>1276</v>
      </c>
      <c r="C54" s="204"/>
    </row>
    <row r="55" spans="1:3" ht="51" x14ac:dyDescent="0.2">
      <c r="A55" s="207"/>
      <c r="B55" s="17" t="s">
        <v>1277</v>
      </c>
      <c r="C55" s="204"/>
    </row>
    <row r="56" spans="1:3" ht="51" x14ac:dyDescent="0.2">
      <c r="A56" s="207"/>
      <c r="B56" s="17" t="s">
        <v>1278</v>
      </c>
      <c r="C56" s="204"/>
    </row>
    <row r="57" spans="1:3" ht="51" x14ac:dyDescent="0.2">
      <c r="A57" s="208"/>
      <c r="B57" s="17" t="s">
        <v>1279</v>
      </c>
      <c r="C57" s="205"/>
    </row>
    <row r="58" spans="1:3" x14ac:dyDescent="0.2">
      <c r="A58" s="206">
        <v>17</v>
      </c>
      <c r="B58" s="13" t="s">
        <v>1280</v>
      </c>
      <c r="C58" s="203">
        <v>43000</v>
      </c>
    </row>
    <row r="59" spans="1:3" x14ac:dyDescent="0.2">
      <c r="A59" s="207"/>
      <c r="B59" s="13" t="s">
        <v>1281</v>
      </c>
      <c r="C59" s="204"/>
    </row>
    <row r="60" spans="1:3" x14ac:dyDescent="0.2">
      <c r="A60" s="207"/>
      <c r="B60" s="14" t="s">
        <v>1282</v>
      </c>
      <c r="C60" s="204"/>
    </row>
    <row r="61" spans="1:3" x14ac:dyDescent="0.2">
      <c r="A61" s="207"/>
      <c r="B61" s="13" t="s">
        <v>1283</v>
      </c>
      <c r="C61" s="204"/>
    </row>
    <row r="62" spans="1:3" x14ac:dyDescent="0.2">
      <c r="A62" s="208"/>
      <c r="B62" s="13" t="s">
        <v>1284</v>
      </c>
      <c r="C62" s="205"/>
    </row>
    <row r="63" spans="1:3" x14ac:dyDescent="0.2">
      <c r="A63" s="176">
        <v>18</v>
      </c>
      <c r="B63" s="13" t="s">
        <v>1285</v>
      </c>
      <c r="C63" s="177">
        <v>43013</v>
      </c>
    </row>
    <row r="64" spans="1:3" x14ac:dyDescent="0.2">
      <c r="A64" s="176">
        <v>19</v>
      </c>
      <c r="B64" s="13" t="s">
        <v>1286</v>
      </c>
      <c r="C64" s="177">
        <v>43068</v>
      </c>
    </row>
    <row r="65" spans="1:4" x14ac:dyDescent="0.2">
      <c r="A65" s="206">
        <v>20</v>
      </c>
      <c r="B65" s="13" t="s">
        <v>1287</v>
      </c>
      <c r="C65" s="203">
        <v>43355</v>
      </c>
    </row>
    <row r="66" spans="1:4" x14ac:dyDescent="0.2">
      <c r="A66" s="207"/>
      <c r="B66" s="13" t="s">
        <v>1288</v>
      </c>
      <c r="C66" s="204"/>
    </row>
    <row r="67" spans="1:4" x14ac:dyDescent="0.2">
      <c r="A67" s="207"/>
      <c r="B67" s="14" t="s">
        <v>1289</v>
      </c>
      <c r="C67" s="204"/>
    </row>
    <row r="68" spans="1:4" x14ac:dyDescent="0.2">
      <c r="A68" s="207"/>
      <c r="B68" s="13" t="s">
        <v>1290</v>
      </c>
      <c r="C68" s="204"/>
    </row>
    <row r="69" spans="1:4" x14ac:dyDescent="0.2">
      <c r="A69" s="208"/>
      <c r="B69" s="13" t="s">
        <v>1291</v>
      </c>
      <c r="C69" s="205"/>
    </row>
    <row r="70" spans="1:4" s="1" customFormat="1" x14ac:dyDescent="0.2">
      <c r="A70" s="212">
        <v>21</v>
      </c>
      <c r="B70" s="14" t="s">
        <v>1292</v>
      </c>
      <c r="C70" s="209">
        <v>43763</v>
      </c>
      <c r="D70" s="18"/>
    </row>
    <row r="71" spans="1:4" s="1" customFormat="1" x14ac:dyDescent="0.2">
      <c r="A71" s="213"/>
      <c r="B71" s="14" t="s">
        <v>1293</v>
      </c>
      <c r="C71" s="210"/>
      <c r="D71" s="18"/>
    </row>
    <row r="72" spans="1:4" s="1" customFormat="1" x14ac:dyDescent="0.2">
      <c r="A72" s="213"/>
      <c r="B72" s="14" t="s">
        <v>1294</v>
      </c>
      <c r="C72" s="210"/>
      <c r="D72" s="18"/>
    </row>
    <row r="73" spans="1:4" s="1" customFormat="1" x14ac:dyDescent="0.2">
      <c r="A73" s="213"/>
      <c r="B73" s="14" t="s">
        <v>1295</v>
      </c>
      <c r="C73" s="210"/>
      <c r="D73" s="18"/>
    </row>
    <row r="74" spans="1:4" s="1" customFormat="1" x14ac:dyDescent="0.2">
      <c r="A74" s="213"/>
      <c r="B74" s="14" t="s">
        <v>1296</v>
      </c>
      <c r="C74" s="210"/>
      <c r="D74" s="18"/>
    </row>
    <row r="75" spans="1:4" s="1" customFormat="1" x14ac:dyDescent="0.2">
      <c r="A75" s="213"/>
      <c r="B75" s="15" t="s">
        <v>1297</v>
      </c>
      <c r="C75" s="210"/>
      <c r="D75" s="18"/>
    </row>
    <row r="76" spans="1:4" s="1" customFormat="1" x14ac:dyDescent="0.2">
      <c r="A76" s="213"/>
      <c r="B76" s="15" t="s">
        <v>1298</v>
      </c>
      <c r="C76" s="210"/>
      <c r="D76" s="18"/>
    </row>
    <row r="77" spans="1:4" s="1" customFormat="1" x14ac:dyDescent="0.2">
      <c r="A77" s="213"/>
      <c r="B77" s="15" t="s">
        <v>1299</v>
      </c>
      <c r="C77" s="210"/>
      <c r="D77" s="18"/>
    </row>
    <row r="78" spans="1:4" s="1" customFormat="1" x14ac:dyDescent="0.2">
      <c r="A78" s="214"/>
      <c r="B78" s="15" t="s">
        <v>1300</v>
      </c>
      <c r="C78" s="211"/>
      <c r="D78" s="18"/>
    </row>
    <row r="79" spans="1:4" x14ac:dyDescent="0.2">
      <c r="A79" s="202">
        <v>22</v>
      </c>
      <c r="B79" s="20" t="s">
        <v>1301</v>
      </c>
      <c r="C79" s="216">
        <v>44123</v>
      </c>
    </row>
    <row r="80" spans="1:4" x14ac:dyDescent="0.2">
      <c r="A80" s="202"/>
      <c r="B80" s="20" t="s">
        <v>1302</v>
      </c>
      <c r="C80" s="217"/>
    </row>
    <row r="81" spans="1:3" x14ac:dyDescent="0.2">
      <c r="A81" s="202"/>
      <c r="B81" s="20" t="s">
        <v>1303</v>
      </c>
      <c r="C81" s="217"/>
    </row>
    <row r="82" spans="1:3" x14ac:dyDescent="0.2">
      <c r="A82" s="202"/>
      <c r="B82" s="20" t="s">
        <v>1304</v>
      </c>
      <c r="C82" s="217"/>
    </row>
    <row r="83" spans="1:3" x14ac:dyDescent="0.2">
      <c r="A83" s="202"/>
      <c r="B83" s="21" t="s">
        <v>1305</v>
      </c>
      <c r="C83" s="217"/>
    </row>
    <row r="84" spans="1:3" ht="114.75" x14ac:dyDescent="0.2">
      <c r="A84" s="202"/>
      <c r="B84" s="21" t="s">
        <v>1306</v>
      </c>
      <c r="C84" s="217"/>
    </row>
    <row r="85" spans="1:3" x14ac:dyDescent="0.2">
      <c r="A85" s="202"/>
      <c r="B85" s="9" t="s">
        <v>1307</v>
      </c>
      <c r="C85" s="217"/>
    </row>
    <row r="86" spans="1:3" ht="51" x14ac:dyDescent="0.2">
      <c r="A86" s="202"/>
      <c r="B86" s="22" t="s">
        <v>1308</v>
      </c>
      <c r="C86" s="217"/>
    </row>
    <row r="87" spans="1:3" ht="63.75" x14ac:dyDescent="0.2">
      <c r="A87" s="202"/>
      <c r="B87" s="22" t="s">
        <v>1309</v>
      </c>
      <c r="C87" s="217"/>
    </row>
    <row r="88" spans="1:3" x14ac:dyDescent="0.2">
      <c r="A88" s="202"/>
      <c r="B88" s="22" t="s">
        <v>1310</v>
      </c>
      <c r="C88" s="217"/>
    </row>
    <row r="89" spans="1:3" x14ac:dyDescent="0.2">
      <c r="A89" s="202"/>
      <c r="B89" s="22" t="s">
        <v>1311</v>
      </c>
      <c r="C89" s="218"/>
    </row>
    <row r="90" spans="1:3" x14ac:dyDescent="0.2">
      <c r="A90" s="202"/>
      <c r="B90" s="23" t="s">
        <v>1312</v>
      </c>
      <c r="C90" s="177">
        <v>44144</v>
      </c>
    </row>
    <row r="91" spans="1:3" ht="25.5" x14ac:dyDescent="0.2">
      <c r="A91" s="202">
        <v>23</v>
      </c>
      <c r="B91" s="27" t="s">
        <v>1313</v>
      </c>
      <c r="C91" s="215">
        <v>44174</v>
      </c>
    </row>
    <row r="92" spans="1:3" ht="102" x14ac:dyDescent="0.2">
      <c r="A92" s="202"/>
      <c r="B92" s="13" t="s">
        <v>1314</v>
      </c>
      <c r="C92" s="215"/>
    </row>
    <row r="93" spans="1:3" ht="102" x14ac:dyDescent="0.2">
      <c r="A93" s="202"/>
      <c r="B93" s="13" t="s">
        <v>1315</v>
      </c>
      <c r="C93" s="215"/>
    </row>
    <row r="94" spans="1:3" ht="114.75" x14ac:dyDescent="0.2">
      <c r="A94" s="202"/>
      <c r="B94" s="13" t="s">
        <v>1316</v>
      </c>
      <c r="C94" s="215"/>
    </row>
    <row r="95" spans="1:3" x14ac:dyDescent="0.2">
      <c r="A95" s="202"/>
      <c r="B95" s="13" t="s">
        <v>1317</v>
      </c>
      <c r="C95" s="215"/>
    </row>
    <row r="96" spans="1:3" ht="102" x14ac:dyDescent="0.2">
      <c r="A96" s="202"/>
      <c r="B96" s="13" t="s">
        <v>1318</v>
      </c>
      <c r="C96" s="215"/>
    </row>
    <row r="97" spans="1:4" ht="102" x14ac:dyDescent="0.2">
      <c r="A97" s="202"/>
      <c r="B97" s="13" t="s">
        <v>1319</v>
      </c>
      <c r="C97" s="215"/>
    </row>
    <row r="98" spans="1:4" x14ac:dyDescent="0.2">
      <c r="A98" s="202"/>
      <c r="B98" s="17" t="s">
        <v>1320</v>
      </c>
      <c r="C98" s="215"/>
    </row>
    <row r="99" spans="1:4" ht="25.5" x14ac:dyDescent="0.2">
      <c r="A99" s="202">
        <v>24</v>
      </c>
      <c r="B99" s="13" t="s">
        <v>1321</v>
      </c>
      <c r="C99" s="177">
        <v>44175</v>
      </c>
    </row>
    <row r="100" spans="1:4" x14ac:dyDescent="0.2">
      <c r="A100" s="202"/>
      <c r="B100" s="13" t="s">
        <v>1322</v>
      </c>
      <c r="C100" s="177">
        <v>44208</v>
      </c>
    </row>
    <row r="101" spans="1:4" ht="25.5" x14ac:dyDescent="0.2">
      <c r="A101" s="178">
        <v>25</v>
      </c>
      <c r="B101" s="134" t="s">
        <v>1323</v>
      </c>
      <c r="C101" s="179">
        <v>44221</v>
      </c>
    </row>
    <row r="102" spans="1:4" ht="369.75" x14ac:dyDescent="0.2">
      <c r="A102" s="148">
        <v>26</v>
      </c>
      <c r="B102" s="149" t="s">
        <v>1324</v>
      </c>
      <c r="C102" s="150">
        <v>44469</v>
      </c>
    </row>
    <row r="103" spans="1:4" ht="392.25" customHeight="1" x14ac:dyDescent="0.2">
      <c r="A103" s="132">
        <v>27</v>
      </c>
      <c r="B103" s="181" t="s">
        <v>1325</v>
      </c>
      <c r="C103" s="133">
        <v>44830</v>
      </c>
      <c r="D103" s="180" t="s">
        <v>1326</v>
      </c>
    </row>
    <row r="104" spans="1:4" x14ac:dyDescent="0.2">
      <c r="B104" s="33"/>
    </row>
    <row r="105" spans="1:4" x14ac:dyDescent="0.2">
      <c r="B105" s="33"/>
    </row>
    <row r="106" spans="1:4" x14ac:dyDescent="0.2">
      <c r="B106" s="19"/>
    </row>
    <row r="107" spans="1:4" x14ac:dyDescent="0.2">
      <c r="B107" s="19"/>
    </row>
  </sheetData>
  <mergeCells count="29">
    <mergeCell ref="A99:A100"/>
    <mergeCell ref="C91:C98"/>
    <mergeCell ref="A91:A98"/>
    <mergeCell ref="A3:A5"/>
    <mergeCell ref="C3:C5"/>
    <mergeCell ref="A7:A8"/>
    <mergeCell ref="C7:C8"/>
    <mergeCell ref="A9:A12"/>
    <mergeCell ref="C9:C12"/>
    <mergeCell ref="A13:A22"/>
    <mergeCell ref="C13:C22"/>
    <mergeCell ref="A24:A33"/>
    <mergeCell ref="C24:C33"/>
    <mergeCell ref="A34:A37"/>
    <mergeCell ref="C34:C37"/>
    <mergeCell ref="C79:C89"/>
    <mergeCell ref="A79:A90"/>
    <mergeCell ref="C44:C47"/>
    <mergeCell ref="A44:A47"/>
    <mergeCell ref="A49:A50"/>
    <mergeCell ref="C49:C50"/>
    <mergeCell ref="C70:C78"/>
    <mergeCell ref="A70:A78"/>
    <mergeCell ref="A53:A57"/>
    <mergeCell ref="C53:C57"/>
    <mergeCell ref="A58:A62"/>
    <mergeCell ref="C58:C62"/>
    <mergeCell ref="A65:A69"/>
    <mergeCell ref="C65:C69"/>
  </mergeCells>
  <phoneticPr fontId="4"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5ECD77-7BB0-4561-9C51-F11CBC11DBAD}">
  <sheetPr>
    <tabColor theme="0"/>
    <pageSetUpPr fitToPage="1"/>
  </sheetPr>
  <dimension ref="A1:Q253"/>
  <sheetViews>
    <sheetView zoomScaleNormal="100" workbookViewId="0">
      <pane xSplit="5" ySplit="4" topLeftCell="F5" activePane="bottomRight" state="frozenSplit"/>
      <selection pane="topRight" activeCell="E32" sqref="E32"/>
      <selection pane="bottomLeft" activeCell="E32" sqref="E32"/>
      <selection pane="bottomRight" activeCell="E23" sqref="E23"/>
    </sheetView>
  </sheetViews>
  <sheetFormatPr defaultRowHeight="14.25" x14ac:dyDescent="0.2"/>
  <cols>
    <col min="1" max="1" width="9.85546875" style="7" customWidth="1"/>
    <col min="2" max="2" width="9.42578125" style="7" customWidth="1"/>
    <col min="3" max="3" width="8.5703125" style="7" bestFit="1" customWidth="1"/>
    <col min="4" max="4" width="44.85546875" style="7" bestFit="1" customWidth="1"/>
    <col min="5" max="5" width="24.5703125" style="7" bestFit="1" customWidth="1"/>
    <col min="6" max="6" width="7.140625" style="55" bestFit="1" customWidth="1"/>
    <col min="7" max="7" width="9.42578125" style="55" customWidth="1"/>
    <col min="8" max="8" width="32" style="7" bestFit="1" customWidth="1"/>
    <col min="9" max="9" width="26.42578125" style="24" bestFit="1" customWidth="1"/>
    <col min="10" max="10" width="14.140625" style="24" customWidth="1"/>
    <col min="11" max="11" width="13.42578125" style="7" bestFit="1" customWidth="1"/>
    <col min="12" max="13" width="16.140625" style="7" customWidth="1"/>
    <col min="14" max="14" width="25.85546875" style="7" customWidth="1"/>
    <col min="15" max="15" width="36" style="7" bestFit="1" customWidth="1"/>
    <col min="16" max="16" width="90.28515625" style="7" bestFit="1" customWidth="1"/>
    <col min="17" max="16384" width="9.140625" style="7"/>
  </cols>
  <sheetData>
    <row r="1" spans="1:17" ht="12.75" x14ac:dyDescent="0.2">
      <c r="A1" s="174" t="str">
        <f>"2D Barcode Specifications for City of Portland Business License Tax and Multnomah County Business Income Tax  Form SP-"&amp;Instructions!C5</f>
        <v>2D Barcode Specifications for City of Portland Business License Tax and Multnomah County Business Income Tax  Form SP-2022</v>
      </c>
      <c r="B1" s="174"/>
      <c r="C1" s="174"/>
      <c r="F1" s="49"/>
      <c r="G1" s="49"/>
    </row>
    <row r="2" spans="1:17" ht="12.75" x14ac:dyDescent="0.2">
      <c r="A2" s="174"/>
      <c r="B2" s="174"/>
      <c r="C2" s="174"/>
      <c r="F2" s="41"/>
      <c r="G2" s="41"/>
      <c r="H2" s="75"/>
      <c r="I2" s="75"/>
      <c r="J2" s="75"/>
    </row>
    <row r="3" spans="1:17" ht="12.75" x14ac:dyDescent="0.2">
      <c r="A3" s="174"/>
      <c r="B3" s="174"/>
      <c r="C3" s="174"/>
      <c r="D3" s="174"/>
      <c r="E3" s="174"/>
      <c r="F3" s="49"/>
      <c r="G3" s="49"/>
      <c r="H3" s="174"/>
      <c r="I3" s="25"/>
      <c r="J3" s="25"/>
      <c r="K3" s="174"/>
      <c r="L3" s="174"/>
      <c r="M3" s="174"/>
      <c r="N3" s="174"/>
      <c r="O3" s="174"/>
    </row>
    <row r="4" spans="1:17" ht="39" thickBot="1" x14ac:dyDescent="0.25">
      <c r="A4" s="59" t="s">
        <v>52</v>
      </c>
      <c r="B4" s="59" t="s">
        <v>53</v>
      </c>
      <c r="C4" s="59" t="s">
        <v>54</v>
      </c>
      <c r="D4" s="5" t="s">
        <v>55</v>
      </c>
      <c r="E4" s="5" t="s">
        <v>56</v>
      </c>
      <c r="F4" s="50" t="s">
        <v>57</v>
      </c>
      <c r="G4" s="50" t="s">
        <v>58</v>
      </c>
      <c r="H4" s="5" t="s">
        <v>59</v>
      </c>
      <c r="I4" s="74" t="s">
        <v>60</v>
      </c>
      <c r="J4" s="26" t="s">
        <v>61</v>
      </c>
      <c r="K4" s="5" t="s">
        <v>62</v>
      </c>
      <c r="L4" s="5" t="s">
        <v>63</v>
      </c>
      <c r="M4" s="59" t="s">
        <v>64</v>
      </c>
      <c r="N4" s="5" t="s">
        <v>65</v>
      </c>
      <c r="O4" s="5" t="s">
        <v>66</v>
      </c>
      <c r="P4" s="5" t="s">
        <v>67</v>
      </c>
    </row>
    <row r="5" spans="1:17" ht="12.75" x14ac:dyDescent="0.2">
      <c r="A5" s="7">
        <v>1</v>
      </c>
      <c r="D5" s="19" t="s">
        <v>68</v>
      </c>
      <c r="E5" s="19" t="s">
        <v>68</v>
      </c>
      <c r="F5" s="34" t="s">
        <v>69</v>
      </c>
      <c r="G5" s="34" t="s">
        <v>70</v>
      </c>
      <c r="H5" s="19" t="str">
        <f t="shared" ref="H5:H22" si="0">_xlfn.CONCAT(RIGHT(_xlfn.CONCAT("000",A5),3),0,E5)</f>
        <v>0010VersionNumber</v>
      </c>
      <c r="I5" s="19" t="s">
        <v>68</v>
      </c>
      <c r="K5" s="7" t="s">
        <v>71</v>
      </c>
      <c r="L5" s="7" t="s">
        <v>69</v>
      </c>
      <c r="M5" s="7">
        <v>2</v>
      </c>
      <c r="N5" s="7" t="s">
        <v>72</v>
      </c>
      <c r="P5" s="7" t="s">
        <v>71</v>
      </c>
    </row>
    <row r="6" spans="1:17" ht="12.75" x14ac:dyDescent="0.2">
      <c r="A6" s="37">
        <f>A5+1</f>
        <v>2</v>
      </c>
      <c r="B6" s="37"/>
      <c r="C6" s="37"/>
      <c r="D6" s="38" t="s">
        <v>73</v>
      </c>
      <c r="E6" s="38" t="s">
        <v>73</v>
      </c>
      <c r="F6" s="53" t="s">
        <v>69</v>
      </c>
      <c r="G6" s="53" t="s">
        <v>70</v>
      </c>
      <c r="H6" s="38" t="str">
        <f t="shared" si="0"/>
        <v>0020DeveloperCode</v>
      </c>
      <c r="I6" s="38" t="s">
        <v>73</v>
      </c>
      <c r="J6" s="40"/>
      <c r="K6" s="37" t="s">
        <v>74</v>
      </c>
      <c r="L6" s="37" t="s">
        <v>69</v>
      </c>
      <c r="M6" s="37">
        <v>4</v>
      </c>
      <c r="N6" s="37" t="s">
        <v>72</v>
      </c>
      <c r="O6" s="37"/>
      <c r="P6" s="37" t="s">
        <v>75</v>
      </c>
      <c r="Q6" s="37"/>
    </row>
    <row r="7" spans="1:17" ht="12.75" x14ac:dyDescent="0.2">
      <c r="A7" s="37">
        <f t="shared" ref="A7:A70" si="1">A6+1</f>
        <v>3</v>
      </c>
      <c r="B7" s="37"/>
      <c r="C7" s="37"/>
      <c r="D7" s="38" t="s">
        <v>76</v>
      </c>
      <c r="E7" s="38" t="s">
        <v>76</v>
      </c>
      <c r="F7" s="53" t="s">
        <v>69</v>
      </c>
      <c r="G7" s="53" t="s">
        <v>70</v>
      </c>
      <c r="H7" s="38" t="str">
        <f t="shared" si="0"/>
        <v>0030Jurisdiction</v>
      </c>
      <c r="I7" s="38" t="s">
        <v>76</v>
      </c>
      <c r="J7" s="40"/>
      <c r="K7" s="7" t="s">
        <v>77</v>
      </c>
      <c r="L7" s="37" t="s">
        <v>69</v>
      </c>
      <c r="M7" s="37">
        <v>4</v>
      </c>
      <c r="N7" s="37" t="s">
        <v>72</v>
      </c>
      <c r="O7" s="37"/>
      <c r="P7" s="37" t="s">
        <v>77</v>
      </c>
      <c r="Q7" s="37"/>
    </row>
    <row r="8" spans="1:17" ht="12.75" x14ac:dyDescent="0.2">
      <c r="A8" s="37">
        <f t="shared" si="1"/>
        <v>4</v>
      </c>
      <c r="B8" s="37"/>
      <c r="C8" s="37"/>
      <c r="D8" s="38" t="s">
        <v>78</v>
      </c>
      <c r="E8" s="38" t="s">
        <v>78</v>
      </c>
      <c r="F8" s="53" t="s">
        <v>69</v>
      </c>
      <c r="G8" s="53" t="s">
        <v>70</v>
      </c>
      <c r="H8" s="38" t="str">
        <f t="shared" si="0"/>
        <v>0040DescriptionFormName</v>
      </c>
      <c r="I8" s="38" t="s">
        <v>78</v>
      </c>
      <c r="J8" s="40"/>
      <c r="K8" s="37"/>
      <c r="L8" s="37" t="s">
        <v>69</v>
      </c>
      <c r="M8" s="68">
        <v>16</v>
      </c>
      <c r="N8" s="37" t="s">
        <v>72</v>
      </c>
      <c r="O8" s="37"/>
      <c r="P8" s="37">
        <f>K8</f>
        <v>0</v>
      </c>
      <c r="Q8" s="37"/>
    </row>
    <row r="9" spans="1:17" ht="12.75" x14ac:dyDescent="0.2">
      <c r="A9" s="37">
        <f t="shared" si="1"/>
        <v>5</v>
      </c>
      <c r="B9" s="37"/>
      <c r="C9" s="37"/>
      <c r="D9" s="38" t="s">
        <v>79</v>
      </c>
      <c r="E9" s="38" t="s">
        <v>79</v>
      </c>
      <c r="F9" s="53" t="s">
        <v>69</v>
      </c>
      <c r="G9" s="53" t="s">
        <v>70</v>
      </c>
      <c r="H9" s="38" t="str">
        <f t="shared" si="0"/>
        <v>0050SpecificationVersion</v>
      </c>
      <c r="I9" s="38" t="s">
        <v>79</v>
      </c>
      <c r="J9" s="40"/>
      <c r="K9" s="37">
        <f>spec_version</f>
        <v>27</v>
      </c>
      <c r="L9" s="37" t="s">
        <v>69</v>
      </c>
      <c r="M9" s="37">
        <v>4</v>
      </c>
      <c r="N9" s="37" t="s">
        <v>80</v>
      </c>
      <c r="O9" s="37" t="s">
        <v>81</v>
      </c>
      <c r="P9" s="37">
        <f>K9</f>
        <v>27</v>
      </c>
      <c r="Q9" s="37"/>
    </row>
    <row r="10" spans="1:17" ht="12.75" x14ac:dyDescent="0.2">
      <c r="A10" s="37">
        <f t="shared" si="1"/>
        <v>6</v>
      </c>
      <c r="B10" s="37"/>
      <c r="C10" s="37"/>
      <c r="D10" s="38" t="s">
        <v>82</v>
      </c>
      <c r="E10" s="38" t="s">
        <v>82</v>
      </c>
      <c r="F10" s="53" t="s">
        <v>69</v>
      </c>
      <c r="G10" s="53" t="s">
        <v>70</v>
      </c>
      <c r="H10" s="38" t="str">
        <f t="shared" si="0"/>
        <v>0060SoftwareFormVersion</v>
      </c>
      <c r="I10" s="38" t="s">
        <v>82</v>
      </c>
      <c r="J10" s="40"/>
      <c r="K10" s="37">
        <v>1</v>
      </c>
      <c r="L10" s="37" t="s">
        <v>69</v>
      </c>
      <c r="M10" s="37">
        <v>15</v>
      </c>
      <c r="N10" s="37" t="s">
        <v>72</v>
      </c>
      <c r="O10" s="37"/>
      <c r="P10" s="37" t="s">
        <v>83</v>
      </c>
      <c r="Q10" s="37"/>
    </row>
    <row r="11" spans="1:17" ht="12.75" x14ac:dyDescent="0.2">
      <c r="A11" s="37">
        <f t="shared" si="1"/>
        <v>7</v>
      </c>
      <c r="B11" s="37"/>
      <c r="C11" s="37"/>
      <c r="D11" s="38" t="s">
        <v>84</v>
      </c>
      <c r="E11" s="38" t="s">
        <v>85</v>
      </c>
      <c r="F11" s="53" t="s">
        <v>70</v>
      </c>
      <c r="G11" s="53" t="s">
        <v>70</v>
      </c>
      <c r="H11" s="38" t="str">
        <f t="shared" si="0"/>
        <v>0070periodfrom</v>
      </c>
      <c r="I11" s="38" t="s">
        <v>85</v>
      </c>
      <c r="J11" s="40"/>
      <c r="K11" s="69">
        <v>44197</v>
      </c>
      <c r="L11" s="37" t="s">
        <v>69</v>
      </c>
      <c r="M11" s="37">
        <v>10</v>
      </c>
      <c r="N11" s="69" t="s">
        <v>72</v>
      </c>
      <c r="O11" s="69" t="s">
        <v>86</v>
      </c>
      <c r="P11" s="37"/>
      <c r="Q11" s="37"/>
    </row>
    <row r="12" spans="1:17" ht="12.75" x14ac:dyDescent="0.2">
      <c r="A12" s="37">
        <f t="shared" si="1"/>
        <v>8</v>
      </c>
      <c r="B12" s="37"/>
      <c r="C12" s="37"/>
      <c r="D12" s="38" t="s">
        <v>87</v>
      </c>
      <c r="E12" s="38" t="s">
        <v>88</v>
      </c>
      <c r="F12" s="53" t="s">
        <v>70</v>
      </c>
      <c r="G12" s="53" t="s">
        <v>70</v>
      </c>
      <c r="H12" s="38" t="str">
        <f t="shared" si="0"/>
        <v>0080periodto</v>
      </c>
      <c r="I12" s="38" t="s">
        <v>88</v>
      </c>
      <c r="J12" s="40"/>
      <c r="K12" s="69">
        <v>44561</v>
      </c>
      <c r="L12" s="37" t="s">
        <v>69</v>
      </c>
      <c r="M12" s="37">
        <v>10</v>
      </c>
      <c r="N12" s="69" t="s">
        <v>72</v>
      </c>
      <c r="O12" s="69" t="s">
        <v>86</v>
      </c>
      <c r="P12" s="37"/>
      <c r="Q12" s="37"/>
    </row>
    <row r="13" spans="1:17" ht="12.75" x14ac:dyDescent="0.2">
      <c r="A13" s="37">
        <f t="shared" si="1"/>
        <v>9</v>
      </c>
      <c r="B13" s="37"/>
      <c r="C13" s="37"/>
      <c r="D13" s="38" t="s">
        <v>89</v>
      </c>
      <c r="E13" s="38" t="s">
        <v>90</v>
      </c>
      <c r="F13" s="53" t="s">
        <v>70</v>
      </c>
      <c r="G13" s="53" t="s">
        <v>70</v>
      </c>
      <c r="H13" s="38" t="str">
        <f t="shared" si="0"/>
        <v>0090accountid</v>
      </c>
      <c r="I13" s="38" t="s">
        <v>90</v>
      </c>
      <c r="J13" s="40"/>
      <c r="K13" s="37"/>
      <c r="L13" s="37" t="s">
        <v>70</v>
      </c>
      <c r="M13" s="37">
        <v>10</v>
      </c>
      <c r="N13" s="37" t="s">
        <v>80</v>
      </c>
      <c r="O13" s="37" t="s">
        <v>91</v>
      </c>
      <c r="P13" s="37" t="s">
        <v>92</v>
      </c>
      <c r="Q13" s="37"/>
    </row>
    <row r="14" spans="1:17" ht="12.75" x14ac:dyDescent="0.2">
      <c r="A14" s="37">
        <f t="shared" si="1"/>
        <v>10</v>
      </c>
      <c r="B14" s="37"/>
      <c r="C14" s="37"/>
      <c r="D14" s="38" t="s">
        <v>93</v>
      </c>
      <c r="E14" s="38" t="s">
        <v>94</v>
      </c>
      <c r="F14" s="53" t="s">
        <v>70</v>
      </c>
      <c r="G14" s="53" t="s">
        <v>70</v>
      </c>
      <c r="H14" s="38" t="str">
        <f t="shared" si="0"/>
        <v>0100taxid</v>
      </c>
      <c r="I14" s="38" t="s">
        <v>94</v>
      </c>
      <c r="J14" s="40"/>
      <c r="K14" s="37"/>
      <c r="L14" s="37" t="s">
        <v>70</v>
      </c>
      <c r="M14" s="37">
        <v>11</v>
      </c>
      <c r="N14" s="37" t="s">
        <v>72</v>
      </c>
      <c r="O14" s="37" t="s">
        <v>95</v>
      </c>
      <c r="P14" s="37"/>
      <c r="Q14" s="37"/>
    </row>
    <row r="15" spans="1:17" ht="12.75" x14ac:dyDescent="0.2">
      <c r="A15" s="37">
        <f t="shared" si="1"/>
        <v>11</v>
      </c>
      <c r="B15" s="37"/>
      <c r="C15" s="37"/>
      <c r="D15" s="38" t="s">
        <v>96</v>
      </c>
      <c r="E15" s="38" t="s">
        <v>97</v>
      </c>
      <c r="F15" s="53" t="s">
        <v>70</v>
      </c>
      <c r="G15" s="53" t="s">
        <v>70</v>
      </c>
      <c r="H15" s="38" t="str">
        <f t="shared" si="0"/>
        <v>0110naics</v>
      </c>
      <c r="I15" s="38" t="s">
        <v>97</v>
      </c>
      <c r="J15" s="40"/>
      <c r="K15" s="37"/>
      <c r="L15" s="37" t="s">
        <v>70</v>
      </c>
      <c r="M15" s="85">
        <v>6</v>
      </c>
      <c r="N15" s="70" t="s">
        <v>80</v>
      </c>
      <c r="O15" s="70" t="s">
        <v>98</v>
      </c>
      <c r="P15" s="70" t="s">
        <v>99</v>
      </c>
      <c r="Q15" s="37"/>
    </row>
    <row r="16" spans="1:17" s="66" customFormat="1" ht="12.75" x14ac:dyDescent="0.2">
      <c r="A16" s="37">
        <f t="shared" si="1"/>
        <v>12</v>
      </c>
      <c r="B16" s="37"/>
      <c r="C16" s="37"/>
      <c r="D16" s="38" t="s">
        <v>100</v>
      </c>
      <c r="E16" s="38" t="s">
        <v>101</v>
      </c>
      <c r="F16" s="53" t="s">
        <v>70</v>
      </c>
      <c r="G16" s="53" t="s">
        <v>70</v>
      </c>
      <c r="H16" s="38" t="str">
        <f>_xlfn.CONCAT(RIGHT(_xlfn.CONCAT("000",A16),3),0,E16)</f>
        <v>0120MergedReorg</v>
      </c>
      <c r="I16" s="38" t="s">
        <v>101</v>
      </c>
      <c r="J16" s="40"/>
      <c r="K16" s="37">
        <v>0</v>
      </c>
      <c r="L16" s="37" t="s">
        <v>69</v>
      </c>
      <c r="M16" s="37">
        <v>1</v>
      </c>
      <c r="N16" s="37" t="s">
        <v>80</v>
      </c>
      <c r="O16" s="37" t="s">
        <v>102</v>
      </c>
      <c r="P16" s="37" t="s">
        <v>103</v>
      </c>
      <c r="Q16" s="67"/>
    </row>
    <row r="17" spans="1:17" ht="12.75" x14ac:dyDescent="0.2">
      <c r="A17" s="37">
        <f t="shared" si="1"/>
        <v>13</v>
      </c>
      <c r="B17" s="37"/>
      <c r="C17" s="37"/>
      <c r="D17" s="38" t="s">
        <v>104</v>
      </c>
      <c r="E17" s="38" t="s">
        <v>105</v>
      </c>
      <c r="F17" s="53" t="s">
        <v>70</v>
      </c>
      <c r="G17" s="53" t="s">
        <v>70</v>
      </c>
      <c r="H17" s="38" t="str">
        <f t="shared" si="0"/>
        <v>0130busname</v>
      </c>
      <c r="I17" s="38" t="s">
        <v>105</v>
      </c>
      <c r="J17" s="40"/>
      <c r="K17" s="37"/>
      <c r="L17" s="37" t="s">
        <v>70</v>
      </c>
      <c r="M17" s="37">
        <v>100</v>
      </c>
      <c r="N17" s="37" t="s">
        <v>72</v>
      </c>
      <c r="O17" s="37"/>
      <c r="P17" s="37"/>
      <c r="Q17" s="37"/>
    </row>
    <row r="18" spans="1:17" ht="12.75" x14ac:dyDescent="0.2">
      <c r="A18" s="37">
        <f t="shared" si="1"/>
        <v>14</v>
      </c>
      <c r="B18" s="37"/>
      <c r="C18" s="37"/>
      <c r="D18" s="38" t="s">
        <v>106</v>
      </c>
      <c r="E18" s="38" t="s">
        <v>107</v>
      </c>
      <c r="F18" s="53" t="s">
        <v>70</v>
      </c>
      <c r="G18" s="53" t="s">
        <v>70</v>
      </c>
      <c r="H18" s="38" t="str">
        <f t="shared" si="0"/>
        <v>0140newmailingaddr</v>
      </c>
      <c r="I18" s="38" t="s">
        <v>107</v>
      </c>
      <c r="J18" s="40"/>
      <c r="K18" s="37">
        <v>0</v>
      </c>
      <c r="L18" s="37" t="s">
        <v>69</v>
      </c>
      <c r="M18" s="37">
        <v>1</v>
      </c>
      <c r="N18" s="37" t="s">
        <v>80</v>
      </c>
      <c r="O18" s="37" t="s">
        <v>102</v>
      </c>
      <c r="P18" s="37" t="s">
        <v>103</v>
      </c>
      <c r="Q18" s="37"/>
    </row>
    <row r="19" spans="1:17" ht="12.75" x14ac:dyDescent="0.2">
      <c r="A19" s="37">
        <f t="shared" si="1"/>
        <v>15</v>
      </c>
      <c r="B19" s="37"/>
      <c r="C19" s="37"/>
      <c r="D19" s="38" t="s">
        <v>108</v>
      </c>
      <c r="E19" s="38" t="s">
        <v>109</v>
      </c>
      <c r="F19" s="53" t="s">
        <v>70</v>
      </c>
      <c r="G19" s="53" t="s">
        <v>70</v>
      </c>
      <c r="H19" s="38" t="str">
        <f t="shared" si="0"/>
        <v>0150addr2</v>
      </c>
      <c r="I19" s="38" t="s">
        <v>109</v>
      </c>
      <c r="J19" s="40"/>
      <c r="K19" s="37"/>
      <c r="L19" s="37" t="s">
        <v>70</v>
      </c>
      <c r="M19" s="37">
        <v>75</v>
      </c>
      <c r="N19" s="37" t="s">
        <v>72</v>
      </c>
      <c r="O19" s="37"/>
      <c r="P19" s="37"/>
      <c r="Q19" s="37"/>
    </row>
    <row r="20" spans="1:17" ht="12.75" x14ac:dyDescent="0.2">
      <c r="A20" s="37">
        <f t="shared" si="1"/>
        <v>16</v>
      </c>
      <c r="B20" s="37"/>
      <c r="C20" s="37"/>
      <c r="D20" s="38" t="s">
        <v>110</v>
      </c>
      <c r="E20" s="38" t="s">
        <v>111</v>
      </c>
      <c r="F20" s="53" t="s">
        <v>70</v>
      </c>
      <c r="G20" s="53" t="s">
        <v>70</v>
      </c>
      <c r="H20" s="38" t="str">
        <f t="shared" si="0"/>
        <v>0160city</v>
      </c>
      <c r="I20" s="38" t="s">
        <v>111</v>
      </c>
      <c r="J20" s="40"/>
      <c r="K20" s="37"/>
      <c r="L20" s="37" t="s">
        <v>70</v>
      </c>
      <c r="M20" s="37">
        <v>30</v>
      </c>
      <c r="N20" s="37" t="s">
        <v>72</v>
      </c>
      <c r="O20" s="37"/>
      <c r="P20" s="37"/>
      <c r="Q20" s="37"/>
    </row>
    <row r="21" spans="1:17" ht="12.75" x14ac:dyDescent="0.2">
      <c r="A21" s="37">
        <f t="shared" si="1"/>
        <v>17</v>
      </c>
      <c r="B21" s="37"/>
      <c r="C21" s="37"/>
      <c r="D21" s="38" t="s">
        <v>112</v>
      </c>
      <c r="E21" s="38" t="s">
        <v>113</v>
      </c>
      <c r="F21" s="53" t="s">
        <v>70</v>
      </c>
      <c r="G21" s="53" t="s">
        <v>70</v>
      </c>
      <c r="H21" s="38" t="str">
        <f t="shared" si="0"/>
        <v>0170state</v>
      </c>
      <c r="I21" s="38" t="s">
        <v>113</v>
      </c>
      <c r="J21" s="40"/>
      <c r="K21" s="37"/>
      <c r="L21" s="37" t="s">
        <v>70</v>
      </c>
      <c r="M21" s="37">
        <v>10</v>
      </c>
      <c r="N21" s="37" t="s">
        <v>72</v>
      </c>
      <c r="O21" s="37"/>
      <c r="P21" s="37" t="s">
        <v>114</v>
      </c>
      <c r="Q21" s="37"/>
    </row>
    <row r="22" spans="1:17" ht="12.75" x14ac:dyDescent="0.2">
      <c r="A22" s="37">
        <f t="shared" si="1"/>
        <v>18</v>
      </c>
      <c r="B22" s="37"/>
      <c r="C22" s="37"/>
      <c r="D22" s="38" t="s">
        <v>115</v>
      </c>
      <c r="E22" s="38" t="s">
        <v>116</v>
      </c>
      <c r="F22" s="53" t="s">
        <v>70</v>
      </c>
      <c r="G22" s="53" t="s">
        <v>70</v>
      </c>
      <c r="H22" s="38" t="str">
        <f t="shared" si="0"/>
        <v>0180postalcode</v>
      </c>
      <c r="I22" s="38" t="s">
        <v>116</v>
      </c>
      <c r="J22" s="40"/>
      <c r="K22" s="37"/>
      <c r="L22" s="37" t="s">
        <v>70</v>
      </c>
      <c r="M22" s="37">
        <v>15</v>
      </c>
      <c r="N22" s="37" t="s">
        <v>72</v>
      </c>
      <c r="O22" s="37" t="s">
        <v>117</v>
      </c>
      <c r="P22" s="37"/>
      <c r="Q22" s="37"/>
    </row>
    <row r="23" spans="1:17" s="66" customFormat="1" ht="12.75" x14ac:dyDescent="0.2">
      <c r="A23" s="37">
        <f t="shared" si="1"/>
        <v>19</v>
      </c>
      <c r="B23" s="37"/>
      <c r="C23" s="37"/>
      <c r="D23" s="38" t="s">
        <v>118</v>
      </c>
      <c r="E23" s="38" t="s">
        <v>119</v>
      </c>
      <c r="F23" s="53" t="s">
        <v>70</v>
      </c>
      <c r="G23" s="53" t="s">
        <v>70</v>
      </c>
      <c r="H23" s="38" t="str">
        <f t="shared" ref="H23:H30" si="2">_xlfn.CONCAT(RIGHT(_xlfn.CONCAT("000",A23),3),0,E23)</f>
        <v>0190ParentName</v>
      </c>
      <c r="I23" s="38" t="s">
        <v>119</v>
      </c>
      <c r="J23" s="37"/>
      <c r="K23" s="37">
        <v>0</v>
      </c>
      <c r="L23" s="37" t="s">
        <v>70</v>
      </c>
      <c r="M23" s="37">
        <v>75</v>
      </c>
      <c r="N23" s="37" t="s">
        <v>72</v>
      </c>
      <c r="O23" s="37"/>
      <c r="P23" s="37"/>
      <c r="Q23" s="67"/>
    </row>
    <row r="24" spans="1:17" s="66" customFormat="1" ht="12.75" x14ac:dyDescent="0.2">
      <c r="A24" s="37">
        <f t="shared" si="1"/>
        <v>20</v>
      </c>
      <c r="B24" s="37"/>
      <c r="C24" s="37"/>
      <c r="D24" s="38" t="s">
        <v>120</v>
      </c>
      <c r="E24" s="38" t="s">
        <v>121</v>
      </c>
      <c r="F24" s="53" t="s">
        <v>70</v>
      </c>
      <c r="G24" s="53" t="s">
        <v>70</v>
      </c>
      <c r="H24" s="38" t="str">
        <f t="shared" si="2"/>
        <v>0200ParentFEIN</v>
      </c>
      <c r="I24" s="38" t="s">
        <v>121</v>
      </c>
      <c r="J24" s="37"/>
      <c r="K24" s="37">
        <v>0</v>
      </c>
      <c r="L24" s="37" t="s">
        <v>70</v>
      </c>
      <c r="M24" s="37">
        <v>11</v>
      </c>
      <c r="N24" s="37" t="s">
        <v>72</v>
      </c>
      <c r="O24" s="37"/>
      <c r="P24" s="37"/>
      <c r="Q24" s="67"/>
    </row>
    <row r="25" spans="1:17" s="66" customFormat="1" ht="12.75" x14ac:dyDescent="0.2">
      <c r="A25" s="37">
        <f t="shared" si="1"/>
        <v>21</v>
      </c>
      <c r="B25" s="37"/>
      <c r="C25" s="37"/>
      <c r="D25" s="38" t="s">
        <v>122</v>
      </c>
      <c r="E25" s="38" t="s">
        <v>123</v>
      </c>
      <c r="F25" s="53" t="s">
        <v>70</v>
      </c>
      <c r="G25" s="53" t="s">
        <v>70</v>
      </c>
      <c r="H25" s="38" t="str">
        <f t="shared" si="2"/>
        <v>0210MergeReorgName</v>
      </c>
      <c r="I25" s="38" t="s">
        <v>123</v>
      </c>
      <c r="J25" s="37"/>
      <c r="K25" s="37">
        <v>0</v>
      </c>
      <c r="L25" s="37" t="s">
        <v>70</v>
      </c>
      <c r="M25" s="37">
        <v>75</v>
      </c>
      <c r="N25" s="37" t="s">
        <v>72</v>
      </c>
      <c r="O25" s="37"/>
      <c r="P25" s="37"/>
      <c r="Q25" s="67"/>
    </row>
    <row r="26" spans="1:17" s="66" customFormat="1" ht="12.75" x14ac:dyDescent="0.2">
      <c r="A26" s="37">
        <f t="shared" si="1"/>
        <v>22</v>
      </c>
      <c r="B26" s="37"/>
      <c r="C26" s="37"/>
      <c r="D26" s="38" t="s">
        <v>124</v>
      </c>
      <c r="E26" s="38" t="s">
        <v>125</v>
      </c>
      <c r="F26" s="53" t="s">
        <v>70</v>
      </c>
      <c r="G26" s="53" t="s">
        <v>70</v>
      </c>
      <c r="H26" s="38" t="str">
        <f t="shared" si="2"/>
        <v>0220PrevBusFEIN</v>
      </c>
      <c r="I26" s="38" t="s">
        <v>125</v>
      </c>
      <c r="J26" s="37"/>
      <c r="K26" s="37">
        <v>0</v>
      </c>
      <c r="L26" s="37" t="s">
        <v>70</v>
      </c>
      <c r="M26" s="37">
        <v>11</v>
      </c>
      <c r="N26" s="37" t="s">
        <v>72</v>
      </c>
      <c r="O26" s="37"/>
      <c r="P26" s="37"/>
      <c r="Q26" s="67"/>
    </row>
    <row r="27" spans="1:17" ht="12.75" x14ac:dyDescent="0.2">
      <c r="A27" s="37">
        <f t="shared" si="1"/>
        <v>23</v>
      </c>
      <c r="B27" s="37"/>
      <c r="C27" s="37"/>
      <c r="D27" s="38" t="s">
        <v>126</v>
      </c>
      <c r="E27" s="38" t="s">
        <v>127</v>
      </c>
      <c r="F27" s="53" t="s">
        <v>70</v>
      </c>
      <c r="G27" s="53" t="s">
        <v>70</v>
      </c>
      <c r="H27" s="38" t="str">
        <f t="shared" si="2"/>
        <v>0230InitialReturn</v>
      </c>
      <c r="I27" s="38" t="s">
        <v>127</v>
      </c>
      <c r="J27" s="40"/>
      <c r="K27" s="37">
        <v>0</v>
      </c>
      <c r="L27" s="37" t="s">
        <v>69</v>
      </c>
      <c r="M27" s="37">
        <v>1</v>
      </c>
      <c r="N27" s="37" t="s">
        <v>80</v>
      </c>
      <c r="O27" s="37" t="s">
        <v>102</v>
      </c>
      <c r="P27" s="37" t="s">
        <v>103</v>
      </c>
      <c r="Q27" s="37"/>
    </row>
    <row r="28" spans="1:17" ht="12.75" x14ac:dyDescent="0.2">
      <c r="A28" s="37">
        <f t="shared" si="1"/>
        <v>24</v>
      </c>
      <c r="B28" s="37"/>
      <c r="C28" s="37"/>
      <c r="D28" s="38" t="s">
        <v>128</v>
      </c>
      <c r="E28" s="38" t="s">
        <v>129</v>
      </c>
      <c r="F28" s="53" t="s">
        <v>70</v>
      </c>
      <c r="G28" s="53" t="s">
        <v>70</v>
      </c>
      <c r="H28" s="38" t="str">
        <f t="shared" si="2"/>
        <v>0240FinalReturn</v>
      </c>
      <c r="I28" s="38" t="s">
        <v>129</v>
      </c>
      <c r="J28" s="40"/>
      <c r="K28" s="37">
        <v>0</v>
      </c>
      <c r="L28" s="37" t="s">
        <v>69</v>
      </c>
      <c r="M28" s="37">
        <v>1</v>
      </c>
      <c r="N28" s="37" t="s">
        <v>80</v>
      </c>
      <c r="O28" s="37" t="s">
        <v>102</v>
      </c>
      <c r="P28" s="37" t="s">
        <v>103</v>
      </c>
      <c r="Q28" s="37"/>
    </row>
    <row r="29" spans="1:17" ht="12.75" x14ac:dyDescent="0.2">
      <c r="A29" s="37">
        <f t="shared" si="1"/>
        <v>25</v>
      </c>
      <c r="B29" s="37"/>
      <c r="C29" s="37"/>
      <c r="D29" s="38" t="s">
        <v>130</v>
      </c>
      <c r="E29" s="38" t="s">
        <v>131</v>
      </c>
      <c r="F29" s="53" t="s">
        <v>70</v>
      </c>
      <c r="G29" s="53" t="s">
        <v>70</v>
      </c>
      <c r="H29" s="38" t="str">
        <f t="shared" si="2"/>
        <v>0250amendedreturn</v>
      </c>
      <c r="I29" s="38" t="s">
        <v>131</v>
      </c>
      <c r="J29" s="40"/>
      <c r="K29" s="37">
        <v>0</v>
      </c>
      <c r="L29" s="37" t="s">
        <v>69</v>
      </c>
      <c r="M29" s="37">
        <v>1</v>
      </c>
      <c r="N29" s="37" t="s">
        <v>80</v>
      </c>
      <c r="O29" s="37" t="s">
        <v>102</v>
      </c>
      <c r="P29" s="37" t="s">
        <v>103</v>
      </c>
      <c r="Q29" s="37"/>
    </row>
    <row r="30" spans="1:17" s="35" customFormat="1" ht="12.75" x14ac:dyDescent="0.2">
      <c r="A30" s="35">
        <f t="shared" si="1"/>
        <v>26</v>
      </c>
      <c r="D30" s="36" t="s">
        <v>132</v>
      </c>
      <c r="E30" s="36" t="s">
        <v>132</v>
      </c>
      <c r="F30" s="51" t="s">
        <v>70</v>
      </c>
      <c r="G30" s="51" t="s">
        <v>70</v>
      </c>
      <c r="H30" s="36" t="str">
        <f t="shared" si="2"/>
        <v>0260Extension</v>
      </c>
      <c r="I30" s="36" t="s">
        <v>132</v>
      </c>
      <c r="J30" s="39"/>
      <c r="K30" s="35">
        <v>0</v>
      </c>
      <c r="L30" s="35" t="s">
        <v>69</v>
      </c>
      <c r="M30" s="35">
        <v>1</v>
      </c>
      <c r="N30" s="35" t="s">
        <v>80</v>
      </c>
      <c r="O30" s="35" t="s">
        <v>102</v>
      </c>
      <c r="P30" s="35" t="s">
        <v>103</v>
      </c>
    </row>
    <row r="31" spans="1:17" s="37" customFormat="1" ht="12.75" x14ac:dyDescent="0.2">
      <c r="A31" s="37">
        <f t="shared" si="1"/>
        <v>27</v>
      </c>
      <c r="D31" s="38" t="s">
        <v>133</v>
      </c>
      <c r="E31" s="38" t="s">
        <v>134</v>
      </c>
      <c r="F31" s="53" t="s">
        <v>70</v>
      </c>
      <c r="G31" s="53" t="s">
        <v>70</v>
      </c>
      <c r="H31" s="38" t="str">
        <f t="shared" ref="H31:H36" si="3">_xlfn.CONCAT(RIGHT(_xlfn.CONCAT("000",A31),3),0,E31)</f>
        <v>0270MCGI</v>
      </c>
      <c r="I31" s="38" t="s">
        <v>134</v>
      </c>
      <c r="J31" s="40"/>
      <c r="K31" s="37">
        <v>0</v>
      </c>
      <c r="L31" s="37" t="s">
        <v>69</v>
      </c>
      <c r="M31" s="37">
        <v>16</v>
      </c>
      <c r="N31" s="37" t="s">
        <v>80</v>
      </c>
      <c r="O31" s="37" t="s">
        <v>135</v>
      </c>
      <c r="P31" s="37" t="s">
        <v>136</v>
      </c>
    </row>
    <row r="32" spans="1:17" s="37" customFormat="1" ht="12.75" x14ac:dyDescent="0.2">
      <c r="A32" s="37">
        <f t="shared" si="1"/>
        <v>28</v>
      </c>
      <c r="D32" s="38" t="s">
        <v>137</v>
      </c>
      <c r="E32" s="38" t="s">
        <v>138</v>
      </c>
      <c r="F32" s="53" t="s">
        <v>70</v>
      </c>
      <c r="G32" s="53" t="s">
        <v>70</v>
      </c>
      <c r="H32" s="38" t="str">
        <f t="shared" si="3"/>
        <v>0280TotalGI</v>
      </c>
      <c r="I32" s="38" t="s">
        <v>138</v>
      </c>
      <c r="J32" s="40"/>
      <c r="K32" s="37">
        <v>0</v>
      </c>
      <c r="L32" s="37" t="s">
        <v>69</v>
      </c>
      <c r="M32" s="37">
        <v>16</v>
      </c>
      <c r="N32" s="37" t="s">
        <v>80</v>
      </c>
      <c r="O32" s="37" t="s">
        <v>139</v>
      </c>
      <c r="P32" s="37" t="s">
        <v>140</v>
      </c>
    </row>
    <row r="33" spans="1:17" s="37" customFormat="1" ht="12.75" x14ac:dyDescent="0.2">
      <c r="A33" s="37">
        <f t="shared" si="1"/>
        <v>29</v>
      </c>
      <c r="D33" s="37" t="s">
        <v>141</v>
      </c>
      <c r="E33" s="38" t="s">
        <v>142</v>
      </c>
      <c r="F33" s="53" t="s">
        <v>70</v>
      </c>
      <c r="G33" s="53" t="s">
        <v>70</v>
      </c>
      <c r="H33" s="38" t="str">
        <f t="shared" si="3"/>
        <v>0290MCApportionment</v>
      </c>
      <c r="I33" s="38" t="s">
        <v>142</v>
      </c>
      <c r="J33" s="40"/>
      <c r="K33" s="37">
        <v>0</v>
      </c>
      <c r="L33" s="37" t="s">
        <v>69</v>
      </c>
      <c r="M33" s="37">
        <v>8</v>
      </c>
      <c r="N33" s="37" t="s">
        <v>80</v>
      </c>
      <c r="O33" s="37" t="s">
        <v>143</v>
      </c>
      <c r="P33" s="37" t="s">
        <v>144</v>
      </c>
    </row>
    <row r="34" spans="1:17" s="37" customFormat="1" ht="12.75" x14ac:dyDescent="0.2">
      <c r="A34" s="37">
        <f t="shared" si="1"/>
        <v>30</v>
      </c>
      <c r="D34" s="38" t="s">
        <v>145</v>
      </c>
      <c r="E34" s="38" t="s">
        <v>146</v>
      </c>
      <c r="F34" s="53" t="s">
        <v>70</v>
      </c>
      <c r="G34" s="53" t="s">
        <v>70</v>
      </c>
      <c r="H34" s="38" t="str">
        <f t="shared" si="3"/>
        <v>0300CPGI</v>
      </c>
      <c r="I34" s="38" t="s">
        <v>146</v>
      </c>
      <c r="J34" s="40"/>
      <c r="K34" s="37">
        <v>0</v>
      </c>
      <c r="L34" s="37" t="s">
        <v>69</v>
      </c>
      <c r="M34" s="37">
        <v>16</v>
      </c>
      <c r="N34" s="37" t="s">
        <v>80</v>
      </c>
      <c r="O34" s="37" t="s">
        <v>135</v>
      </c>
      <c r="P34" s="37" t="s">
        <v>136</v>
      </c>
    </row>
    <row r="35" spans="1:17" s="37" customFormat="1" ht="12.75" x14ac:dyDescent="0.2">
      <c r="A35" s="37">
        <f t="shared" si="1"/>
        <v>31</v>
      </c>
      <c r="D35" s="38" t="s">
        <v>147</v>
      </c>
      <c r="E35" s="38" t="s">
        <v>148</v>
      </c>
      <c r="F35" s="53" t="s">
        <v>70</v>
      </c>
      <c r="G35" s="53" t="s">
        <v>70</v>
      </c>
      <c r="H35" s="38" t="str">
        <f t="shared" si="3"/>
        <v>0310TotalGICPDifferent</v>
      </c>
      <c r="I35" s="38" t="s">
        <v>148</v>
      </c>
      <c r="J35" s="40"/>
      <c r="K35" s="37">
        <v>0</v>
      </c>
      <c r="L35" s="37" t="s">
        <v>69</v>
      </c>
      <c r="M35" s="37">
        <v>16</v>
      </c>
      <c r="N35" s="37" t="s">
        <v>80</v>
      </c>
      <c r="O35" s="37" t="s">
        <v>139</v>
      </c>
      <c r="P35" s="37" t="s">
        <v>140</v>
      </c>
    </row>
    <row r="36" spans="1:17" s="37" customFormat="1" ht="12.75" x14ac:dyDescent="0.2">
      <c r="A36" s="37">
        <f t="shared" si="1"/>
        <v>32</v>
      </c>
      <c r="D36" s="38" t="s">
        <v>149</v>
      </c>
      <c r="E36" s="38" t="s">
        <v>150</v>
      </c>
      <c r="F36" s="53" t="s">
        <v>70</v>
      </c>
      <c r="G36" s="53" t="s">
        <v>70</v>
      </c>
      <c r="H36" s="38" t="str">
        <f t="shared" si="3"/>
        <v>0320CPApportionment</v>
      </c>
      <c r="I36" s="38" t="s">
        <v>150</v>
      </c>
      <c r="J36" s="40"/>
      <c r="K36" s="37">
        <v>0</v>
      </c>
      <c r="L36" s="37" t="s">
        <v>69</v>
      </c>
      <c r="M36" s="37">
        <v>8</v>
      </c>
      <c r="N36" s="37" t="s">
        <v>80</v>
      </c>
      <c r="O36" s="37" t="s">
        <v>143</v>
      </c>
      <c r="P36" s="37" t="s">
        <v>144</v>
      </c>
    </row>
    <row r="37" spans="1:17" ht="12.75" x14ac:dyDescent="0.2">
      <c r="A37" s="37">
        <f t="shared" si="1"/>
        <v>33</v>
      </c>
      <c r="B37" s="37"/>
      <c r="C37" s="37"/>
      <c r="D37" s="38" t="s">
        <v>151</v>
      </c>
      <c r="E37" s="38" t="s">
        <v>152</v>
      </c>
      <c r="F37" s="53" t="s">
        <v>70</v>
      </c>
      <c r="G37" s="53" t="s">
        <v>70</v>
      </c>
      <c r="H37" s="38" t="str">
        <f>_xlfn.CONCAT(RIGHT(_xlfn.CONCAT("000",A37),3),0,E37)</f>
        <v>0330MCExempt</v>
      </c>
      <c r="I37" s="38" t="s">
        <v>152</v>
      </c>
      <c r="J37" s="40"/>
      <c r="K37" s="37">
        <v>0</v>
      </c>
      <c r="L37" s="37" t="s">
        <v>69</v>
      </c>
      <c r="M37" s="37">
        <v>1</v>
      </c>
      <c r="N37" s="37" t="s">
        <v>80</v>
      </c>
      <c r="O37" s="37" t="s">
        <v>102</v>
      </c>
      <c r="P37" s="37" t="s">
        <v>103</v>
      </c>
      <c r="Q37" s="37"/>
    </row>
    <row r="38" spans="1:17" ht="12.75" x14ac:dyDescent="0.2">
      <c r="A38" s="37">
        <f t="shared" si="1"/>
        <v>34</v>
      </c>
      <c r="B38" s="37"/>
      <c r="C38" s="37"/>
      <c r="D38" s="38" t="s">
        <v>153</v>
      </c>
      <c r="E38" s="38" t="s">
        <v>154</v>
      </c>
      <c r="F38" s="53" t="s">
        <v>70</v>
      </c>
      <c r="G38" s="53" t="s">
        <v>70</v>
      </c>
      <c r="H38" s="38" t="str">
        <f>_xlfn.CONCAT(RIGHT(_xlfn.CONCAT("000",A38),3),0,E38)</f>
        <v>0340MCExemptReason</v>
      </c>
      <c r="I38" s="38" t="s">
        <v>154</v>
      </c>
      <c r="J38" s="40"/>
      <c r="K38" s="37">
        <v>0</v>
      </c>
      <c r="L38" s="37" t="s">
        <v>69</v>
      </c>
      <c r="M38" s="37">
        <v>2</v>
      </c>
      <c r="N38" s="37" t="s">
        <v>80</v>
      </c>
      <c r="O38" s="37" t="s">
        <v>155</v>
      </c>
      <c r="P38" s="37" t="s">
        <v>156</v>
      </c>
      <c r="Q38" s="37" t="s">
        <v>157</v>
      </c>
    </row>
    <row r="39" spans="1:17" ht="12.75" x14ac:dyDescent="0.2">
      <c r="A39" s="37">
        <f t="shared" si="1"/>
        <v>35</v>
      </c>
      <c r="B39" s="37"/>
      <c r="C39" s="37"/>
      <c r="D39" s="38" t="s">
        <v>158</v>
      </c>
      <c r="E39" s="38" t="s">
        <v>159</v>
      </c>
      <c r="F39" s="53" t="s">
        <v>70</v>
      </c>
      <c r="G39" s="53" t="s">
        <v>70</v>
      </c>
      <c r="H39" s="38" t="str">
        <f>_xlfn.CONCAT(RIGHT(_xlfn.CONCAT("000",A39),3),0,E39)</f>
        <v>0350CPExempt</v>
      </c>
      <c r="I39" s="38" t="s">
        <v>159</v>
      </c>
      <c r="J39" s="40"/>
      <c r="K39" s="37">
        <v>0</v>
      </c>
      <c r="L39" s="37" t="s">
        <v>69</v>
      </c>
      <c r="M39" s="37">
        <v>1</v>
      </c>
      <c r="N39" s="37" t="s">
        <v>80</v>
      </c>
      <c r="O39" s="37" t="s">
        <v>102</v>
      </c>
      <c r="P39" s="37" t="s">
        <v>103</v>
      </c>
      <c r="Q39" s="37"/>
    </row>
    <row r="40" spans="1:17" s="35" customFormat="1" ht="12.75" x14ac:dyDescent="0.2">
      <c r="A40" s="35">
        <f t="shared" si="1"/>
        <v>36</v>
      </c>
      <c r="D40" s="36" t="s">
        <v>160</v>
      </c>
      <c r="E40" s="36" t="s">
        <v>161</v>
      </c>
      <c r="F40" s="51" t="s">
        <v>70</v>
      </c>
      <c r="G40" s="51" t="s">
        <v>70</v>
      </c>
      <c r="H40" s="36" t="str">
        <f>_xlfn.CONCAT(RIGHT(_xlfn.CONCAT("000",A40),3),0,E40)</f>
        <v>0360CPExemptReason</v>
      </c>
      <c r="I40" s="36" t="s">
        <v>161</v>
      </c>
      <c r="J40" s="39"/>
      <c r="K40" s="35">
        <v>0</v>
      </c>
      <c r="L40" s="35" t="s">
        <v>69</v>
      </c>
      <c r="M40" s="35">
        <v>2</v>
      </c>
      <c r="N40" s="35" t="s">
        <v>80</v>
      </c>
      <c r="O40" s="35" t="s">
        <v>155</v>
      </c>
      <c r="P40" s="35" t="s">
        <v>162</v>
      </c>
      <c r="Q40" s="35" t="s">
        <v>157</v>
      </c>
    </row>
    <row r="41" spans="1:17" ht="12.75" x14ac:dyDescent="0.2">
      <c r="A41" s="37">
        <f t="shared" si="1"/>
        <v>37</v>
      </c>
      <c r="B41" s="37"/>
      <c r="C41" s="37"/>
      <c r="D41" s="38" t="s">
        <v>163</v>
      </c>
      <c r="E41" s="38" t="s">
        <v>164</v>
      </c>
      <c r="F41" s="53" t="s">
        <v>70</v>
      </c>
      <c r="G41" s="53" t="s">
        <v>70</v>
      </c>
      <c r="H41" s="38" t="str">
        <f>_xlfn.CONCAT(RIGHT(_xlfn.CONCAT("000",A41),3),0,E41)</f>
        <v>0370NetIncome</v>
      </c>
      <c r="I41" s="38" t="s">
        <v>164</v>
      </c>
      <c r="J41" s="37"/>
      <c r="K41" s="37">
        <v>0</v>
      </c>
      <c r="L41" s="37" t="s">
        <v>69</v>
      </c>
      <c r="M41" s="37">
        <v>16</v>
      </c>
      <c r="N41" s="37" t="s">
        <v>80</v>
      </c>
      <c r="O41" s="37" t="s">
        <v>135</v>
      </c>
      <c r="P41" s="37" t="s">
        <v>136</v>
      </c>
      <c r="Q41" s="37"/>
    </row>
    <row r="42" spans="1:17" ht="12.75" x14ac:dyDescent="0.2">
      <c r="A42" s="37">
        <f t="shared" si="1"/>
        <v>38</v>
      </c>
      <c r="B42" s="37"/>
      <c r="C42" s="37"/>
      <c r="D42" s="38" t="s">
        <v>165</v>
      </c>
      <c r="E42" s="38" t="s">
        <v>166</v>
      </c>
      <c r="F42" s="53" t="s">
        <v>70</v>
      </c>
      <c r="G42" s="53" t="s">
        <v>70</v>
      </c>
      <c r="H42" s="38" t="str">
        <f t="shared" ref="H42:H88" si="4">_xlfn.CONCAT(RIGHT(_xlfn.CONCAT("000",A42),3),0,E42)</f>
        <v>0380NISchF</v>
      </c>
      <c r="I42" s="38" t="s">
        <v>166</v>
      </c>
      <c r="J42" s="37"/>
      <c r="K42" s="37">
        <v>0</v>
      </c>
      <c r="L42" s="37" t="s">
        <v>69</v>
      </c>
      <c r="M42" s="37">
        <v>16</v>
      </c>
      <c r="N42" s="37" t="s">
        <v>80</v>
      </c>
      <c r="O42" s="37" t="s">
        <v>135</v>
      </c>
      <c r="P42" s="37"/>
      <c r="Q42" s="37"/>
    </row>
    <row r="43" spans="1:17" ht="12.75" x14ac:dyDescent="0.2">
      <c r="A43" s="37">
        <f t="shared" si="1"/>
        <v>39</v>
      </c>
      <c r="B43" s="37"/>
      <c r="C43" s="37"/>
      <c r="D43" s="38" t="s">
        <v>167</v>
      </c>
      <c r="E43" s="38" t="s">
        <v>168</v>
      </c>
      <c r="F43" s="53" t="s">
        <v>70</v>
      </c>
      <c r="G43" s="53" t="s">
        <v>70</v>
      </c>
      <c r="H43" s="38" t="str">
        <f t="shared" si="4"/>
        <v>0390DeductibleSETaxAndORMods</v>
      </c>
      <c r="I43" s="38" t="s">
        <v>168</v>
      </c>
      <c r="J43" s="37"/>
      <c r="K43" s="37">
        <v>0</v>
      </c>
      <c r="L43" s="37" t="s">
        <v>69</v>
      </c>
      <c r="M43" s="37">
        <v>16</v>
      </c>
      <c r="N43" s="37" t="s">
        <v>80</v>
      </c>
      <c r="O43" s="37" t="s">
        <v>135</v>
      </c>
      <c r="P43" s="37"/>
      <c r="Q43" s="37"/>
    </row>
    <row r="44" spans="1:17" ht="12.75" x14ac:dyDescent="0.2">
      <c r="A44" s="37">
        <f t="shared" si="1"/>
        <v>40</v>
      </c>
      <c r="B44" s="37"/>
      <c r="C44" s="37"/>
      <c r="D44" s="38" t="s">
        <v>169</v>
      </c>
      <c r="E44" s="38" t="s">
        <v>170</v>
      </c>
      <c r="F44" s="53" t="s">
        <v>70</v>
      </c>
      <c r="G44" s="53" t="s">
        <v>70</v>
      </c>
      <c r="H44" s="38" t="str">
        <f t="shared" si="4"/>
        <v>0400NISchBandD</v>
      </c>
      <c r="I44" s="38" t="s">
        <v>170</v>
      </c>
      <c r="J44" s="37"/>
      <c r="K44" s="37">
        <v>0</v>
      </c>
      <c r="L44" s="37" t="s">
        <v>69</v>
      </c>
      <c r="M44" s="37">
        <v>16</v>
      </c>
      <c r="N44" s="37" t="s">
        <v>80</v>
      </c>
      <c r="O44" s="37" t="s">
        <v>135</v>
      </c>
      <c r="P44" s="37"/>
      <c r="Q44" s="37"/>
    </row>
    <row r="45" spans="1:17" ht="12.75" x14ac:dyDescent="0.2">
      <c r="A45" s="37">
        <f t="shared" si="1"/>
        <v>41</v>
      </c>
      <c r="B45" s="37"/>
      <c r="C45" s="37"/>
      <c r="D45" s="38" t="s">
        <v>171</v>
      </c>
      <c r="E45" s="38" t="s">
        <v>172</v>
      </c>
      <c r="F45" s="53" t="s">
        <v>70</v>
      </c>
      <c r="G45" s="53" t="s">
        <v>70</v>
      </c>
      <c r="H45" s="38" t="str">
        <f t="shared" si="4"/>
        <v>0410NISchE</v>
      </c>
      <c r="I45" s="38" t="s">
        <v>172</v>
      </c>
      <c r="J45" s="37"/>
      <c r="K45" s="37">
        <v>0</v>
      </c>
      <c r="L45" s="37" t="s">
        <v>69</v>
      </c>
      <c r="M45" s="37">
        <v>16</v>
      </c>
      <c r="N45" s="37" t="s">
        <v>80</v>
      </c>
      <c r="O45" s="37" t="s">
        <v>135</v>
      </c>
      <c r="P45" s="37"/>
      <c r="Q45" s="37"/>
    </row>
    <row r="46" spans="1:17" ht="12.75" x14ac:dyDescent="0.2">
      <c r="A46" s="37">
        <f t="shared" si="1"/>
        <v>42</v>
      </c>
      <c r="B46" s="37"/>
      <c r="C46" s="35"/>
      <c r="D46" s="38" t="s">
        <v>173</v>
      </c>
      <c r="E46" s="38" t="s">
        <v>174</v>
      </c>
      <c r="F46" s="53" t="s">
        <v>70</v>
      </c>
      <c r="G46" s="53" t="s">
        <v>70</v>
      </c>
      <c r="H46" s="38" t="str">
        <f t="shared" si="4"/>
        <v>0420TaxAddBack</v>
      </c>
      <c r="I46" s="38" t="s">
        <v>174</v>
      </c>
      <c r="J46" s="37"/>
      <c r="K46" s="37">
        <v>0</v>
      </c>
      <c r="L46" s="37" t="s">
        <v>69</v>
      </c>
      <c r="M46" s="37">
        <v>16</v>
      </c>
      <c r="N46" s="37" t="s">
        <v>80</v>
      </c>
      <c r="O46" s="37" t="s">
        <v>139</v>
      </c>
      <c r="P46" s="37" t="s">
        <v>140</v>
      </c>
      <c r="Q46" s="37"/>
    </row>
    <row r="47" spans="1:17" s="66" customFormat="1" ht="12.75" x14ac:dyDescent="0.2">
      <c r="A47" s="37">
        <f t="shared" si="1"/>
        <v>43</v>
      </c>
      <c r="B47" s="37"/>
      <c r="C47" s="37"/>
      <c r="D47" s="38" t="s">
        <v>175</v>
      </c>
      <c r="E47" s="38" t="s">
        <v>176</v>
      </c>
      <c r="F47" s="53" t="s">
        <v>70</v>
      </c>
      <c r="G47" s="53" t="s">
        <v>70</v>
      </c>
      <c r="H47" s="38" t="str">
        <f>_xlfn.CONCAT(RIGHT(_xlfn.CONCAT("000",A47),3),0,E47)</f>
        <v>0430OwnersCompAddBack</v>
      </c>
      <c r="I47" s="38" t="s">
        <v>176</v>
      </c>
      <c r="J47" s="37"/>
      <c r="K47" s="37">
        <v>0</v>
      </c>
      <c r="L47" s="37" t="s">
        <v>69</v>
      </c>
      <c r="M47" s="37">
        <v>16</v>
      </c>
      <c r="N47" s="37" t="s">
        <v>80</v>
      </c>
      <c r="O47" s="37" t="s">
        <v>139</v>
      </c>
      <c r="P47" s="37" t="s">
        <v>140</v>
      </c>
      <c r="Q47" s="67"/>
    </row>
    <row r="48" spans="1:17" ht="12.75" x14ac:dyDescent="0.2">
      <c r="A48" s="37">
        <f t="shared" si="1"/>
        <v>44</v>
      </c>
      <c r="B48" s="37"/>
      <c r="C48" s="37"/>
      <c r="D48" s="19" t="s">
        <v>177</v>
      </c>
      <c r="E48" s="19" t="s">
        <v>178</v>
      </c>
      <c r="F48" s="34" t="s">
        <v>70</v>
      </c>
      <c r="G48" s="34" t="s">
        <v>70</v>
      </c>
      <c r="H48" s="38" t="str">
        <f t="shared" si="4"/>
        <v>0440NumofOwners</v>
      </c>
      <c r="I48" s="19" t="s">
        <v>178</v>
      </c>
      <c r="J48" s="7"/>
      <c r="K48" s="37">
        <v>0</v>
      </c>
      <c r="L48" s="37" t="s">
        <v>69</v>
      </c>
      <c r="M48" s="37">
        <v>8</v>
      </c>
      <c r="N48" s="37" t="s">
        <v>80</v>
      </c>
      <c r="O48" s="37" t="s">
        <v>179</v>
      </c>
      <c r="P48" s="37" t="s">
        <v>140</v>
      </c>
      <c r="Q48" s="37"/>
    </row>
    <row r="49" spans="1:17" ht="12.75" x14ac:dyDescent="0.2">
      <c r="A49" s="37">
        <f t="shared" si="1"/>
        <v>45</v>
      </c>
      <c r="B49" s="37"/>
      <c r="C49" s="37"/>
      <c r="D49" s="38" t="s">
        <v>180</v>
      </c>
      <c r="E49" s="38" t="s">
        <v>181</v>
      </c>
      <c r="F49" s="53" t="s">
        <v>70</v>
      </c>
      <c r="G49" s="53" t="s">
        <v>70</v>
      </c>
      <c r="H49" s="38" t="str">
        <f t="shared" si="4"/>
        <v>0450NumOfLP</v>
      </c>
      <c r="I49" s="38" t="s">
        <v>181</v>
      </c>
      <c r="J49" s="37"/>
      <c r="K49" s="37">
        <v>0</v>
      </c>
      <c r="L49" s="37" t="s">
        <v>69</v>
      </c>
      <c r="M49" s="37">
        <v>8</v>
      </c>
      <c r="N49" s="37" t="s">
        <v>80</v>
      </c>
      <c r="O49" s="37" t="s">
        <v>179</v>
      </c>
      <c r="P49" s="37" t="s">
        <v>140</v>
      </c>
      <c r="Q49" s="37"/>
    </row>
    <row r="50" spans="1:17" ht="12.75" x14ac:dyDescent="0.2">
      <c r="A50" s="37">
        <f t="shared" si="1"/>
        <v>46</v>
      </c>
      <c r="B50" s="37"/>
      <c r="C50" s="37"/>
      <c r="D50" s="38" t="s">
        <v>182</v>
      </c>
      <c r="E50" s="38" t="s">
        <v>183</v>
      </c>
      <c r="F50" s="53" t="s">
        <v>70</v>
      </c>
      <c r="G50" s="53" t="s">
        <v>70</v>
      </c>
      <c r="H50" s="38" t="str">
        <f t="shared" si="4"/>
        <v>0460TotalPaidToLP</v>
      </c>
      <c r="I50" s="38" t="s">
        <v>183</v>
      </c>
      <c r="J50" s="37"/>
      <c r="K50" s="37">
        <v>0</v>
      </c>
      <c r="L50" s="37" t="s">
        <v>69</v>
      </c>
      <c r="M50" s="37">
        <v>8</v>
      </c>
      <c r="N50" s="37" t="s">
        <v>80</v>
      </c>
      <c r="O50" s="37" t="s">
        <v>184</v>
      </c>
      <c r="P50" s="37" t="s">
        <v>185</v>
      </c>
      <c r="Q50" s="37"/>
    </row>
    <row r="51" spans="1:17" ht="12.75" x14ac:dyDescent="0.2">
      <c r="A51" s="37">
        <f t="shared" si="1"/>
        <v>47</v>
      </c>
      <c r="B51" s="37"/>
      <c r="C51" s="37"/>
      <c r="D51" s="38" t="s">
        <v>186</v>
      </c>
      <c r="E51" s="38" t="s">
        <v>187</v>
      </c>
      <c r="F51" s="53" t="s">
        <v>70</v>
      </c>
      <c r="G51" s="53" t="s">
        <v>70</v>
      </c>
      <c r="H51" s="38" t="str">
        <f t="shared" si="4"/>
        <v>0470OtherAddandSub</v>
      </c>
      <c r="I51" s="38" t="s">
        <v>187</v>
      </c>
      <c r="J51" s="37"/>
      <c r="K51" s="37">
        <v>0</v>
      </c>
      <c r="L51" s="37" t="s">
        <v>69</v>
      </c>
      <c r="M51" s="37">
        <v>16</v>
      </c>
      <c r="N51" s="37" t="s">
        <v>80</v>
      </c>
      <c r="O51" s="37" t="s">
        <v>135</v>
      </c>
      <c r="P51" s="37" t="s">
        <v>136</v>
      </c>
      <c r="Q51" s="37"/>
    </row>
    <row r="52" spans="1:17" s="35" customFormat="1" ht="12.75" x14ac:dyDescent="0.2">
      <c r="A52" s="35">
        <f t="shared" si="1"/>
        <v>48</v>
      </c>
      <c r="B52" s="37"/>
      <c r="C52" s="37"/>
      <c r="D52" s="36" t="s">
        <v>188</v>
      </c>
      <c r="E52" s="36" t="s">
        <v>189</v>
      </c>
      <c r="F52" s="51" t="s">
        <v>70</v>
      </c>
      <c r="G52" s="51" t="s">
        <v>70</v>
      </c>
      <c r="H52" s="36" t="str">
        <f t="shared" si="4"/>
        <v>0480AdjNI</v>
      </c>
      <c r="I52" s="36" t="s">
        <v>189</v>
      </c>
      <c r="K52" s="35">
        <v>0</v>
      </c>
      <c r="L52" s="35" t="s">
        <v>69</v>
      </c>
      <c r="M52" s="35">
        <v>16</v>
      </c>
      <c r="N52" s="35" t="s">
        <v>80</v>
      </c>
      <c r="O52" s="35" t="s">
        <v>135</v>
      </c>
      <c r="P52" s="35" t="s">
        <v>136</v>
      </c>
    </row>
    <row r="53" spans="1:17" ht="12.75" x14ac:dyDescent="0.2">
      <c r="A53" s="37">
        <f t="shared" si="1"/>
        <v>49</v>
      </c>
      <c r="B53" s="37"/>
      <c r="C53" s="37"/>
      <c r="D53" s="38" t="s">
        <v>190</v>
      </c>
      <c r="E53" s="38" t="s">
        <v>191</v>
      </c>
      <c r="F53" s="53" t="s">
        <v>70</v>
      </c>
      <c r="G53" s="53" t="s">
        <v>70</v>
      </c>
      <c r="H53" s="38" t="str">
        <f t="shared" si="4"/>
        <v>0490MCModifications</v>
      </c>
      <c r="I53" s="38" t="s">
        <v>191</v>
      </c>
      <c r="J53" s="37"/>
      <c r="K53" s="37">
        <v>0</v>
      </c>
      <c r="L53" s="37" t="s">
        <v>69</v>
      </c>
      <c r="M53" s="37">
        <v>16</v>
      </c>
      <c r="N53" s="37" t="s">
        <v>80</v>
      </c>
      <c r="O53" s="37" t="s">
        <v>135</v>
      </c>
      <c r="P53" s="37" t="s">
        <v>136</v>
      </c>
      <c r="Q53" s="37"/>
    </row>
    <row r="54" spans="1:17" ht="12.75" x14ac:dyDescent="0.2">
      <c r="A54" s="37">
        <f t="shared" si="1"/>
        <v>50</v>
      </c>
      <c r="B54" s="37"/>
      <c r="C54" s="37"/>
      <c r="D54" s="38" t="s">
        <v>192</v>
      </c>
      <c r="E54" s="38" t="s">
        <v>193</v>
      </c>
      <c r="F54" s="53" t="s">
        <v>70</v>
      </c>
      <c r="G54" s="53" t="s">
        <v>70</v>
      </c>
      <c r="H54" s="38" t="str">
        <f t="shared" si="4"/>
        <v>0500MCNI</v>
      </c>
      <c r="I54" s="38" t="s">
        <v>193</v>
      </c>
      <c r="J54" s="37"/>
      <c r="K54" s="37">
        <v>0</v>
      </c>
      <c r="L54" s="37" t="s">
        <v>69</v>
      </c>
      <c r="M54" s="37">
        <v>16</v>
      </c>
      <c r="N54" s="37" t="s">
        <v>80</v>
      </c>
      <c r="O54" s="37" t="s">
        <v>135</v>
      </c>
      <c r="P54" s="37" t="s">
        <v>136</v>
      </c>
      <c r="Q54" s="37"/>
    </row>
    <row r="55" spans="1:17" ht="12.75" x14ac:dyDescent="0.2">
      <c r="A55" s="37">
        <f t="shared" si="1"/>
        <v>51</v>
      </c>
      <c r="B55" s="37"/>
      <c r="C55" s="37"/>
      <c r="D55" s="38" t="s">
        <v>194</v>
      </c>
      <c r="E55" s="38" t="s">
        <v>195</v>
      </c>
      <c r="F55" s="53" t="s">
        <v>70</v>
      </c>
      <c r="G55" s="53" t="s">
        <v>70</v>
      </c>
      <c r="H55" s="38" t="str">
        <f t="shared" si="4"/>
        <v>0510MCOwnersComp</v>
      </c>
      <c r="I55" s="38" t="s">
        <v>195</v>
      </c>
      <c r="J55" s="37"/>
      <c r="K55" s="37">
        <v>0</v>
      </c>
      <c r="L55" s="37" t="s">
        <v>69</v>
      </c>
      <c r="M55" s="37">
        <v>16</v>
      </c>
      <c r="N55" s="37" t="s">
        <v>80</v>
      </c>
      <c r="O55" s="37" t="s">
        <v>135</v>
      </c>
      <c r="P55" s="37" t="s">
        <v>196</v>
      </c>
      <c r="Q55" s="37"/>
    </row>
    <row r="56" spans="1:17" ht="12.75" x14ac:dyDescent="0.2">
      <c r="A56" s="37">
        <f t="shared" si="1"/>
        <v>52</v>
      </c>
      <c r="B56" s="37"/>
      <c r="C56" s="37"/>
      <c r="D56" s="38" t="s">
        <v>197</v>
      </c>
      <c r="E56" s="38" t="s">
        <v>198</v>
      </c>
      <c r="F56" s="53" t="s">
        <v>70</v>
      </c>
      <c r="G56" s="53" t="s">
        <v>70</v>
      </c>
      <c r="H56" s="38" t="str">
        <f t="shared" si="4"/>
        <v>0520MCSubjectNI</v>
      </c>
      <c r="I56" s="38" t="s">
        <v>198</v>
      </c>
      <c r="J56" s="37"/>
      <c r="K56" s="37">
        <v>0</v>
      </c>
      <c r="L56" s="37" t="s">
        <v>69</v>
      </c>
      <c r="M56" s="37">
        <v>16</v>
      </c>
      <c r="N56" s="37" t="s">
        <v>80</v>
      </c>
      <c r="O56" s="37" t="s">
        <v>135</v>
      </c>
      <c r="P56" s="37" t="s">
        <v>136</v>
      </c>
      <c r="Q56" s="37"/>
    </row>
    <row r="57" spans="1:17" ht="12.75" x14ac:dyDescent="0.2">
      <c r="A57" s="37">
        <f t="shared" si="1"/>
        <v>53</v>
      </c>
      <c r="B57" s="37"/>
      <c r="C57" s="37"/>
      <c r="D57" s="38" t="s">
        <v>199</v>
      </c>
      <c r="E57" s="38" t="s">
        <v>200</v>
      </c>
      <c r="F57" s="53" t="s">
        <v>70</v>
      </c>
      <c r="G57" s="53" t="s">
        <v>70</v>
      </c>
      <c r="H57" s="38" t="str">
        <f t="shared" si="4"/>
        <v>0530MCApportionedNI</v>
      </c>
      <c r="I57" s="38" t="s">
        <v>200</v>
      </c>
      <c r="J57" s="37"/>
      <c r="K57" s="37">
        <v>0</v>
      </c>
      <c r="L57" s="37" t="s">
        <v>69</v>
      </c>
      <c r="M57" s="37">
        <v>16</v>
      </c>
      <c r="N57" s="37" t="s">
        <v>80</v>
      </c>
      <c r="O57" s="37" t="s">
        <v>135</v>
      </c>
      <c r="P57" s="37" t="s">
        <v>136</v>
      </c>
      <c r="Q57" s="37"/>
    </row>
    <row r="58" spans="1:17" ht="12.75" x14ac:dyDescent="0.2">
      <c r="A58" s="37">
        <f t="shared" si="1"/>
        <v>54</v>
      </c>
      <c r="B58" s="37"/>
      <c r="C58" s="37"/>
      <c r="D58" s="38" t="s">
        <v>201</v>
      </c>
      <c r="E58" s="38" t="s">
        <v>202</v>
      </c>
      <c r="F58" s="53" t="s">
        <v>70</v>
      </c>
      <c r="G58" s="53" t="s">
        <v>70</v>
      </c>
      <c r="H58" s="38" t="str">
        <f t="shared" si="4"/>
        <v>0540MCNOL</v>
      </c>
      <c r="I58" s="38" t="s">
        <v>202</v>
      </c>
      <c r="J58" s="37"/>
      <c r="K58" s="37">
        <v>0</v>
      </c>
      <c r="L58" s="37" t="s">
        <v>69</v>
      </c>
      <c r="M58" s="37">
        <v>16</v>
      </c>
      <c r="N58" s="37" t="s">
        <v>80</v>
      </c>
      <c r="O58" s="37" t="s">
        <v>135</v>
      </c>
      <c r="P58" s="37" t="s">
        <v>196</v>
      </c>
      <c r="Q58" s="37"/>
    </row>
    <row r="59" spans="1:17" ht="12.75" x14ac:dyDescent="0.2">
      <c r="A59" s="37">
        <f t="shared" si="1"/>
        <v>55</v>
      </c>
      <c r="B59" s="37"/>
      <c r="C59" s="37"/>
      <c r="D59" s="38" t="s">
        <v>203</v>
      </c>
      <c r="E59" s="38" t="s">
        <v>204</v>
      </c>
      <c r="F59" s="53" t="s">
        <v>70</v>
      </c>
      <c r="G59" s="53" t="s">
        <v>70</v>
      </c>
      <c r="H59" s="38" t="str">
        <f t="shared" si="4"/>
        <v>0550MCTaxableIncome</v>
      </c>
      <c r="I59" s="38" t="s">
        <v>204</v>
      </c>
      <c r="J59" s="37"/>
      <c r="K59" s="37">
        <v>0</v>
      </c>
      <c r="L59" s="37" t="s">
        <v>69</v>
      </c>
      <c r="M59" s="37">
        <v>16</v>
      </c>
      <c r="N59" s="37" t="s">
        <v>80</v>
      </c>
      <c r="O59" s="37" t="s">
        <v>135</v>
      </c>
      <c r="P59" s="37" t="s">
        <v>136</v>
      </c>
      <c r="Q59" s="37"/>
    </row>
    <row r="60" spans="1:17" s="35" customFormat="1" ht="12.75" x14ac:dyDescent="0.2">
      <c r="A60" s="35">
        <f t="shared" si="1"/>
        <v>56</v>
      </c>
      <c r="B60" s="37"/>
      <c r="C60" s="37"/>
      <c r="D60" s="36" t="s">
        <v>205</v>
      </c>
      <c r="E60" s="36" t="s">
        <v>206</v>
      </c>
      <c r="F60" s="51" t="s">
        <v>70</v>
      </c>
      <c r="G60" s="51" t="s">
        <v>70</v>
      </c>
      <c r="H60" s="36" t="str">
        <f t="shared" si="4"/>
        <v>0560MCBIT</v>
      </c>
      <c r="I60" s="36" t="s">
        <v>206</v>
      </c>
      <c r="K60" s="35">
        <v>0</v>
      </c>
      <c r="L60" s="35" t="s">
        <v>69</v>
      </c>
      <c r="M60" s="35">
        <v>16</v>
      </c>
      <c r="N60" s="35" t="s">
        <v>80</v>
      </c>
      <c r="O60" s="35" t="s">
        <v>135</v>
      </c>
      <c r="P60" s="35" t="s">
        <v>136</v>
      </c>
    </row>
    <row r="61" spans="1:17" ht="12.75" x14ac:dyDescent="0.2">
      <c r="A61" s="37">
        <f t="shared" si="1"/>
        <v>57</v>
      </c>
      <c r="B61" s="37"/>
      <c r="C61" s="37"/>
      <c r="D61" s="38" t="s">
        <v>207</v>
      </c>
      <c r="E61" s="38" t="s">
        <v>208</v>
      </c>
      <c r="F61" s="53" t="s">
        <v>70</v>
      </c>
      <c r="G61" s="53" t="s">
        <v>70</v>
      </c>
      <c r="H61" s="38" t="str">
        <f t="shared" si="4"/>
        <v>0570CPModifications</v>
      </c>
      <c r="I61" s="38" t="s">
        <v>208</v>
      </c>
      <c r="J61" s="37"/>
      <c r="K61" s="37">
        <v>0</v>
      </c>
      <c r="L61" s="37" t="s">
        <v>69</v>
      </c>
      <c r="M61" s="37">
        <v>16</v>
      </c>
      <c r="N61" s="37" t="s">
        <v>80</v>
      </c>
      <c r="O61" s="37" t="s">
        <v>135</v>
      </c>
      <c r="P61" s="37" t="s">
        <v>136</v>
      </c>
      <c r="Q61" s="37"/>
    </row>
    <row r="62" spans="1:17" ht="12.75" x14ac:dyDescent="0.2">
      <c r="A62" s="37">
        <f t="shared" si="1"/>
        <v>58</v>
      </c>
      <c r="B62" s="37"/>
      <c r="C62" s="37"/>
      <c r="D62" s="38" t="s">
        <v>209</v>
      </c>
      <c r="E62" s="38" t="s">
        <v>210</v>
      </c>
      <c r="F62" s="53" t="s">
        <v>70</v>
      </c>
      <c r="G62" s="53" t="s">
        <v>70</v>
      </c>
      <c r="H62" s="38" t="str">
        <f t="shared" si="4"/>
        <v>0580CPNI</v>
      </c>
      <c r="I62" s="38" t="s">
        <v>210</v>
      </c>
      <c r="J62" s="37"/>
      <c r="K62" s="37">
        <v>0</v>
      </c>
      <c r="L62" s="37" t="s">
        <v>69</v>
      </c>
      <c r="M62" s="37">
        <v>16</v>
      </c>
      <c r="N62" s="37" t="s">
        <v>80</v>
      </c>
      <c r="O62" s="37" t="s">
        <v>135</v>
      </c>
      <c r="P62" s="37" t="s">
        <v>136</v>
      </c>
      <c r="Q62" s="37"/>
    </row>
    <row r="63" spans="1:17" ht="12.75" x14ac:dyDescent="0.2">
      <c r="A63" s="37">
        <f t="shared" si="1"/>
        <v>59</v>
      </c>
      <c r="B63" s="37"/>
      <c r="C63" s="37"/>
      <c r="D63" s="38" t="s">
        <v>194</v>
      </c>
      <c r="E63" s="38" t="s">
        <v>211</v>
      </c>
      <c r="F63" s="53" t="s">
        <v>70</v>
      </c>
      <c r="G63" s="53" t="s">
        <v>70</v>
      </c>
      <c r="H63" s="38" t="str">
        <f t="shared" si="4"/>
        <v>0590CPOwnersComp</v>
      </c>
      <c r="I63" s="38" t="s">
        <v>211</v>
      </c>
      <c r="J63" s="37"/>
      <c r="K63" s="37">
        <v>0</v>
      </c>
      <c r="L63" s="37" t="s">
        <v>69</v>
      </c>
      <c r="M63" s="37">
        <v>16</v>
      </c>
      <c r="N63" s="37" t="s">
        <v>80</v>
      </c>
      <c r="O63" s="37" t="s">
        <v>135</v>
      </c>
      <c r="P63" s="37" t="s">
        <v>196</v>
      </c>
      <c r="Q63" s="37"/>
    </row>
    <row r="64" spans="1:17" ht="12.75" x14ac:dyDescent="0.2">
      <c r="A64" s="37">
        <f t="shared" si="1"/>
        <v>60</v>
      </c>
      <c r="B64" s="37"/>
      <c r="C64" s="37"/>
      <c r="D64" s="38" t="s">
        <v>197</v>
      </c>
      <c r="E64" s="38" t="s">
        <v>212</v>
      </c>
      <c r="F64" s="53" t="s">
        <v>70</v>
      </c>
      <c r="G64" s="53" t="s">
        <v>70</v>
      </c>
      <c r="H64" s="38" t="str">
        <f t="shared" si="4"/>
        <v>0600CPSubjectNI</v>
      </c>
      <c r="I64" s="38" t="s">
        <v>212</v>
      </c>
      <c r="J64" s="37"/>
      <c r="K64" s="37">
        <v>0</v>
      </c>
      <c r="L64" s="37" t="s">
        <v>69</v>
      </c>
      <c r="M64" s="37">
        <v>16</v>
      </c>
      <c r="N64" s="37" t="s">
        <v>80</v>
      </c>
      <c r="O64" s="37" t="s">
        <v>135</v>
      </c>
      <c r="P64" s="37" t="s">
        <v>136</v>
      </c>
      <c r="Q64" s="37"/>
    </row>
    <row r="65" spans="1:17" ht="12.75" x14ac:dyDescent="0.2">
      <c r="A65" s="37">
        <f t="shared" si="1"/>
        <v>61</v>
      </c>
      <c r="B65" s="37"/>
      <c r="C65" s="37"/>
      <c r="D65" s="38" t="s">
        <v>213</v>
      </c>
      <c r="E65" s="38" t="s">
        <v>214</v>
      </c>
      <c r="F65" s="53" t="s">
        <v>70</v>
      </c>
      <c r="G65" s="53" t="s">
        <v>70</v>
      </c>
      <c r="H65" s="38" t="str">
        <f t="shared" si="4"/>
        <v>0610CPApportionedNI</v>
      </c>
      <c r="I65" s="38" t="s">
        <v>214</v>
      </c>
      <c r="J65" s="37"/>
      <c r="K65" s="37">
        <v>0</v>
      </c>
      <c r="L65" s="37" t="s">
        <v>69</v>
      </c>
      <c r="M65" s="37">
        <v>16</v>
      </c>
      <c r="N65" s="37" t="s">
        <v>80</v>
      </c>
      <c r="O65" s="37" t="s">
        <v>135</v>
      </c>
      <c r="P65" s="37" t="s">
        <v>136</v>
      </c>
      <c r="Q65" s="37"/>
    </row>
    <row r="66" spans="1:17" ht="12.75" x14ac:dyDescent="0.2">
      <c r="A66" s="37">
        <f t="shared" si="1"/>
        <v>62</v>
      </c>
      <c r="B66" s="37"/>
      <c r="C66" s="37"/>
      <c r="D66" s="38" t="s">
        <v>201</v>
      </c>
      <c r="E66" s="38" t="s">
        <v>215</v>
      </c>
      <c r="F66" s="53" t="s">
        <v>70</v>
      </c>
      <c r="G66" s="53" t="s">
        <v>70</v>
      </c>
      <c r="H66" s="38" t="str">
        <f t="shared" si="4"/>
        <v>0620CPNOL</v>
      </c>
      <c r="I66" s="38" t="s">
        <v>215</v>
      </c>
      <c r="J66" s="37"/>
      <c r="K66" s="37">
        <v>0</v>
      </c>
      <c r="L66" s="37" t="s">
        <v>69</v>
      </c>
      <c r="M66" s="37">
        <v>16</v>
      </c>
      <c r="N66" s="37" t="s">
        <v>80</v>
      </c>
      <c r="O66" s="37" t="s">
        <v>135</v>
      </c>
      <c r="P66" s="37" t="s">
        <v>196</v>
      </c>
      <c r="Q66" s="37"/>
    </row>
    <row r="67" spans="1:17" ht="12.75" x14ac:dyDescent="0.2">
      <c r="A67" s="37">
        <f t="shared" si="1"/>
        <v>63</v>
      </c>
      <c r="B67" s="37"/>
      <c r="C67" s="37"/>
      <c r="D67" s="38" t="s">
        <v>203</v>
      </c>
      <c r="E67" s="38" t="s">
        <v>216</v>
      </c>
      <c r="F67" s="53" t="s">
        <v>70</v>
      </c>
      <c r="G67" s="53" t="s">
        <v>70</v>
      </c>
      <c r="H67" s="38" t="str">
        <f t="shared" si="4"/>
        <v>0630CPTaxableIncome</v>
      </c>
      <c r="I67" s="38" t="s">
        <v>216</v>
      </c>
      <c r="J67" s="37"/>
      <c r="K67" s="37">
        <v>0</v>
      </c>
      <c r="L67" s="37" t="s">
        <v>69</v>
      </c>
      <c r="M67" s="37">
        <v>16</v>
      </c>
      <c r="N67" s="37" t="s">
        <v>80</v>
      </c>
      <c r="O67" s="37" t="s">
        <v>135</v>
      </c>
      <c r="P67" s="37" t="s">
        <v>136</v>
      </c>
      <c r="Q67" s="37"/>
    </row>
    <row r="68" spans="1:17" ht="12.75" x14ac:dyDescent="0.2">
      <c r="A68" s="37">
        <f t="shared" si="1"/>
        <v>64</v>
      </c>
      <c r="B68" s="37"/>
      <c r="C68" s="37"/>
      <c r="D68" s="38" t="s">
        <v>217</v>
      </c>
      <c r="E68" s="38" t="s">
        <v>218</v>
      </c>
      <c r="F68" s="53" t="s">
        <v>70</v>
      </c>
      <c r="G68" s="53" t="s">
        <v>70</v>
      </c>
      <c r="H68" s="38" t="str">
        <f t="shared" si="4"/>
        <v>0640CPBLT</v>
      </c>
      <c r="I68" s="38" t="s">
        <v>218</v>
      </c>
      <c r="J68" s="37"/>
      <c r="K68" s="37">
        <v>0</v>
      </c>
      <c r="L68" s="37" t="s">
        <v>69</v>
      </c>
      <c r="M68" s="37">
        <v>16</v>
      </c>
      <c r="N68" s="37" t="s">
        <v>80</v>
      </c>
      <c r="O68" s="37" t="s">
        <v>135</v>
      </c>
      <c r="P68" s="37" t="s">
        <v>136</v>
      </c>
      <c r="Q68" s="37"/>
    </row>
    <row r="69" spans="1:17" ht="12.75" x14ac:dyDescent="0.2">
      <c r="A69" s="37">
        <f t="shared" si="1"/>
        <v>65</v>
      </c>
      <c r="B69" s="37"/>
      <c r="C69" s="37"/>
      <c r="D69" s="38" t="s">
        <v>219</v>
      </c>
      <c r="E69" s="38" t="s">
        <v>220</v>
      </c>
      <c r="F69" s="53" t="s">
        <v>70</v>
      </c>
      <c r="G69" s="53" t="s">
        <v>70</v>
      </c>
      <c r="H69" s="38" t="str">
        <f t="shared" si="4"/>
        <v>0650HVT</v>
      </c>
      <c r="I69" s="38" t="s">
        <v>220</v>
      </c>
      <c r="J69" s="37"/>
      <c r="K69" s="37">
        <v>0</v>
      </c>
      <c r="L69" s="37" t="s">
        <v>69</v>
      </c>
      <c r="M69" s="37">
        <v>16</v>
      </c>
      <c r="N69" s="37" t="s">
        <v>80</v>
      </c>
      <c r="O69" s="37" t="s">
        <v>139</v>
      </c>
      <c r="P69" s="37" t="s">
        <v>140</v>
      </c>
      <c r="Q69" s="37"/>
    </row>
    <row r="70" spans="1:17" s="66" customFormat="1" ht="12.75" x14ac:dyDescent="0.2">
      <c r="A70" s="37">
        <f t="shared" si="1"/>
        <v>66</v>
      </c>
      <c r="B70" s="37"/>
      <c r="C70" s="37"/>
      <c r="D70" s="38" t="s">
        <v>221</v>
      </c>
      <c r="E70" s="38" t="s">
        <v>222</v>
      </c>
      <c r="F70" s="53" t="s">
        <v>70</v>
      </c>
      <c r="G70" s="53" t="s">
        <v>70</v>
      </c>
      <c r="H70" s="38" t="str">
        <f>_xlfn.CONCAT(RIGHT(_xlfn.CONCAT("000",A70),3),0,E70)</f>
        <v>0660PRS</v>
      </c>
      <c r="I70" s="38" t="s">
        <v>222</v>
      </c>
      <c r="J70" s="37"/>
      <c r="K70" s="37">
        <v>0</v>
      </c>
      <c r="L70" s="37" t="s">
        <v>69</v>
      </c>
      <c r="M70" s="37">
        <v>16</v>
      </c>
      <c r="N70" s="37" t="s">
        <v>80</v>
      </c>
      <c r="O70" s="37" t="s">
        <v>139</v>
      </c>
      <c r="P70" s="37" t="s">
        <v>140</v>
      </c>
      <c r="Q70" s="67"/>
    </row>
    <row r="71" spans="1:17" ht="12.75" x14ac:dyDescent="0.2">
      <c r="A71" s="37">
        <f t="shared" ref="A71:A88" si="5">A70+1</f>
        <v>67</v>
      </c>
      <c r="B71" s="37"/>
      <c r="C71" s="37"/>
      <c r="D71" s="38" t="s">
        <v>223</v>
      </c>
      <c r="E71" s="38" t="s">
        <v>224</v>
      </c>
      <c r="F71" s="53" t="s">
        <v>70</v>
      </c>
      <c r="G71" s="53" t="s">
        <v>70</v>
      </c>
      <c r="H71" s="38" t="str">
        <f t="shared" si="4"/>
        <v>0670RRR</v>
      </c>
      <c r="I71" s="38" t="s">
        <v>224</v>
      </c>
      <c r="J71" s="37"/>
      <c r="K71" s="37">
        <v>0</v>
      </c>
      <c r="L71" s="37" t="s">
        <v>69</v>
      </c>
      <c r="M71" s="37">
        <v>16</v>
      </c>
      <c r="N71" s="37" t="s">
        <v>80</v>
      </c>
      <c r="O71" s="37" t="s">
        <v>139</v>
      </c>
      <c r="P71" s="37" t="s">
        <v>140</v>
      </c>
      <c r="Q71" s="37"/>
    </row>
    <row r="72" spans="1:17" s="35" customFormat="1" ht="12.75" x14ac:dyDescent="0.2">
      <c r="A72" s="35">
        <f t="shared" si="5"/>
        <v>68</v>
      </c>
      <c r="B72" s="37"/>
      <c r="C72" s="37"/>
      <c r="D72" s="36" t="s">
        <v>225</v>
      </c>
      <c r="E72" s="36" t="s">
        <v>226</v>
      </c>
      <c r="F72" s="51" t="s">
        <v>70</v>
      </c>
      <c r="G72" s="51" t="s">
        <v>70</v>
      </c>
      <c r="H72" s="36" t="str">
        <f t="shared" si="4"/>
        <v>0680CPSubtotalTaxandFee</v>
      </c>
      <c r="I72" s="36" t="s">
        <v>226</v>
      </c>
      <c r="K72" s="35">
        <v>0</v>
      </c>
      <c r="L72" s="35" t="s">
        <v>69</v>
      </c>
      <c r="M72" s="35">
        <v>16</v>
      </c>
      <c r="N72" s="35" t="s">
        <v>80</v>
      </c>
      <c r="O72" s="35" t="s">
        <v>139</v>
      </c>
      <c r="P72" s="35" t="s">
        <v>140</v>
      </c>
    </row>
    <row r="73" spans="1:17" ht="12.75" x14ac:dyDescent="0.2">
      <c r="A73" s="37">
        <f t="shared" si="5"/>
        <v>69</v>
      </c>
      <c r="B73" s="37"/>
      <c r="C73" s="37"/>
      <c r="D73" s="38" t="s">
        <v>227</v>
      </c>
      <c r="E73" s="38" t="s">
        <v>228</v>
      </c>
      <c r="F73" s="53" t="s">
        <v>70</v>
      </c>
      <c r="G73" s="53" t="s">
        <v>70</v>
      </c>
      <c r="H73" s="38" t="str">
        <f t="shared" si="4"/>
        <v>0690TotalTaxesandFees</v>
      </c>
      <c r="I73" s="38" t="s">
        <v>228</v>
      </c>
      <c r="J73" s="37"/>
      <c r="K73" s="37">
        <v>0</v>
      </c>
      <c r="L73" s="37" t="s">
        <v>69</v>
      </c>
      <c r="M73" s="37">
        <v>16</v>
      </c>
      <c r="N73" s="37" t="s">
        <v>80</v>
      </c>
      <c r="O73" s="37" t="s">
        <v>139</v>
      </c>
      <c r="P73" s="37" t="s">
        <v>140</v>
      </c>
      <c r="Q73" s="37"/>
    </row>
    <row r="74" spans="1:17" ht="12.75" x14ac:dyDescent="0.2">
      <c r="A74" s="37">
        <f t="shared" si="5"/>
        <v>70</v>
      </c>
      <c r="B74" s="37"/>
      <c r="C74" s="37"/>
      <c r="D74" s="38" t="s">
        <v>229</v>
      </c>
      <c r="E74" s="38" t="s">
        <v>230</v>
      </c>
      <c r="F74" s="53" t="s">
        <v>70</v>
      </c>
      <c r="G74" s="53" t="s">
        <v>70</v>
      </c>
      <c r="H74" s="38" t="str">
        <f t="shared" si="4"/>
        <v>0700PenaltyLate</v>
      </c>
      <c r="I74" s="38" t="s">
        <v>230</v>
      </c>
      <c r="J74" s="37"/>
      <c r="K74" s="37">
        <v>0</v>
      </c>
      <c r="L74" s="37" t="s">
        <v>69</v>
      </c>
      <c r="M74" s="37">
        <v>16</v>
      </c>
      <c r="N74" s="37" t="s">
        <v>80</v>
      </c>
      <c r="O74" s="37" t="s">
        <v>139</v>
      </c>
      <c r="P74" s="37" t="s">
        <v>140</v>
      </c>
      <c r="Q74" s="37"/>
    </row>
    <row r="75" spans="1:17" ht="12.75" x14ac:dyDescent="0.2">
      <c r="A75" s="37">
        <f t="shared" si="5"/>
        <v>71</v>
      </c>
      <c r="B75" s="37"/>
      <c r="C75" s="37"/>
      <c r="D75" s="38" t="s">
        <v>231</v>
      </c>
      <c r="E75" s="38" t="s">
        <v>232</v>
      </c>
      <c r="F75" s="53" t="s">
        <v>70</v>
      </c>
      <c r="G75" s="53" t="s">
        <v>70</v>
      </c>
      <c r="H75" s="38" t="str">
        <f t="shared" si="4"/>
        <v>0710PenaltyUnderpayment</v>
      </c>
      <c r="I75" s="38" t="s">
        <v>232</v>
      </c>
      <c r="J75" s="37"/>
      <c r="K75" s="37">
        <v>0</v>
      </c>
      <c r="L75" s="37" t="s">
        <v>69</v>
      </c>
      <c r="M75" s="37">
        <v>16</v>
      </c>
      <c r="N75" s="37" t="s">
        <v>80</v>
      </c>
      <c r="O75" s="37" t="s">
        <v>139</v>
      </c>
      <c r="P75" s="37" t="s">
        <v>140</v>
      </c>
      <c r="Q75" s="37"/>
    </row>
    <row r="76" spans="1:17" ht="12.75" x14ac:dyDescent="0.2">
      <c r="A76" s="37">
        <f t="shared" si="5"/>
        <v>72</v>
      </c>
      <c r="B76" s="37"/>
      <c r="C76" s="37"/>
      <c r="D76" s="38" t="s">
        <v>233</v>
      </c>
      <c r="E76" s="38" t="s">
        <v>233</v>
      </c>
      <c r="F76" s="53" t="s">
        <v>70</v>
      </c>
      <c r="G76" s="53" t="s">
        <v>70</v>
      </c>
      <c r="H76" s="38" t="str">
        <f t="shared" si="4"/>
        <v>0720Interest</v>
      </c>
      <c r="I76" s="38" t="s">
        <v>233</v>
      </c>
      <c r="J76" s="37"/>
      <c r="K76" s="37">
        <v>0</v>
      </c>
      <c r="L76" s="37" t="s">
        <v>69</v>
      </c>
      <c r="M76" s="37">
        <v>16</v>
      </c>
      <c r="N76" s="37" t="s">
        <v>80</v>
      </c>
      <c r="O76" s="37" t="s">
        <v>139</v>
      </c>
      <c r="P76" s="37" t="s">
        <v>140</v>
      </c>
      <c r="Q76" s="37"/>
    </row>
    <row r="77" spans="1:17" ht="12.75" x14ac:dyDescent="0.2">
      <c r="A77" s="37">
        <f t="shared" si="5"/>
        <v>73</v>
      </c>
      <c r="B77" s="37"/>
      <c r="D77" s="38" t="s">
        <v>234</v>
      </c>
      <c r="E77" s="38" t="s">
        <v>234</v>
      </c>
      <c r="F77" s="53" t="s">
        <v>70</v>
      </c>
      <c r="G77" s="53" t="s">
        <v>70</v>
      </c>
      <c r="H77" s="38" t="str">
        <f t="shared" si="4"/>
        <v>0730Prepayments</v>
      </c>
      <c r="I77" s="38" t="s">
        <v>234</v>
      </c>
      <c r="J77" s="37"/>
      <c r="K77" s="37">
        <v>0</v>
      </c>
      <c r="L77" s="37" t="s">
        <v>69</v>
      </c>
      <c r="M77" s="37">
        <v>16</v>
      </c>
      <c r="N77" s="37" t="s">
        <v>80</v>
      </c>
      <c r="O77" s="37" t="s">
        <v>135</v>
      </c>
      <c r="P77" s="37" t="s">
        <v>235</v>
      </c>
      <c r="Q77" s="37"/>
    </row>
    <row r="78" spans="1:17" s="66" customFormat="1" ht="12.75" x14ac:dyDescent="0.2">
      <c r="A78" s="37">
        <f t="shared" si="5"/>
        <v>74</v>
      </c>
      <c r="B78" s="37"/>
      <c r="C78" s="37"/>
      <c r="D78" s="38" t="s">
        <v>236</v>
      </c>
      <c r="E78" s="38" t="s">
        <v>237</v>
      </c>
      <c r="F78" s="53" t="s">
        <v>70</v>
      </c>
      <c r="G78" s="53" t="s">
        <v>70</v>
      </c>
      <c r="H78" s="38" t="str">
        <f>_xlfn.CONCAT(RIGHT(_xlfn.CONCAT("000",A78),3),0,E78)</f>
        <v>0740BusRetCredit</v>
      </c>
      <c r="I78" s="38" t="s">
        <v>237</v>
      </c>
      <c r="J78" s="37"/>
      <c r="K78" s="37">
        <v>0</v>
      </c>
      <c r="L78" s="37" t="s">
        <v>69</v>
      </c>
      <c r="M78" s="37">
        <v>16</v>
      </c>
      <c r="N78" s="37" t="s">
        <v>80</v>
      </c>
      <c r="O78" s="37" t="s">
        <v>135</v>
      </c>
      <c r="P78" s="37" t="s">
        <v>235</v>
      </c>
      <c r="Q78" s="67"/>
    </row>
    <row r="79" spans="1:17" ht="12.75" x14ac:dyDescent="0.2">
      <c r="A79" s="37">
        <f t="shared" si="5"/>
        <v>75</v>
      </c>
      <c r="B79" s="37"/>
      <c r="C79" s="37"/>
      <c r="D79" s="38" t="s">
        <v>238</v>
      </c>
      <c r="E79" s="38" t="s">
        <v>238</v>
      </c>
      <c r="F79" s="53" t="s">
        <v>70</v>
      </c>
      <c r="G79" s="53" t="s">
        <v>70</v>
      </c>
      <c r="H79" s="38" t="str">
        <f t="shared" si="4"/>
        <v>0750Overpayment</v>
      </c>
      <c r="I79" s="38" t="s">
        <v>238</v>
      </c>
      <c r="J79" s="37"/>
      <c r="K79" s="37">
        <v>0</v>
      </c>
      <c r="L79" s="37" t="s">
        <v>69</v>
      </c>
      <c r="M79" s="37">
        <v>16</v>
      </c>
      <c r="N79" s="37" t="s">
        <v>80</v>
      </c>
      <c r="O79" s="37" t="s">
        <v>135</v>
      </c>
      <c r="P79" s="37" t="s">
        <v>235</v>
      </c>
      <c r="Q79" s="37"/>
    </row>
    <row r="80" spans="1:17" ht="12.75" x14ac:dyDescent="0.2">
      <c r="A80" s="37">
        <f t="shared" si="5"/>
        <v>76</v>
      </c>
      <c r="B80" s="37"/>
      <c r="C80" s="37"/>
      <c r="D80" s="38" t="s">
        <v>239</v>
      </c>
      <c r="E80" s="38" t="s">
        <v>240</v>
      </c>
      <c r="F80" s="53" t="s">
        <v>70</v>
      </c>
      <c r="G80" s="53" t="s">
        <v>70</v>
      </c>
      <c r="H80" s="38" t="str">
        <f>_xlfn.CONCAT(RIGHT(_xlfn.CONCAT("000",A80),3),0,E80)</f>
        <v>0760CreditFarward</v>
      </c>
      <c r="I80" s="38" t="s">
        <v>240</v>
      </c>
      <c r="J80" s="37"/>
      <c r="K80" s="37">
        <v>0</v>
      </c>
      <c r="L80" s="37" t="s">
        <v>69</v>
      </c>
      <c r="M80" s="37">
        <v>16</v>
      </c>
      <c r="N80" s="37" t="s">
        <v>80</v>
      </c>
      <c r="O80" s="37" t="s">
        <v>135</v>
      </c>
      <c r="P80" s="37" t="s">
        <v>235</v>
      </c>
      <c r="Q80" s="37"/>
    </row>
    <row r="81" spans="1:17" ht="12.75" x14ac:dyDescent="0.2">
      <c r="A81" s="37">
        <f t="shared" si="5"/>
        <v>77</v>
      </c>
      <c r="B81" s="37"/>
      <c r="C81" s="37"/>
      <c r="D81" s="38" t="s">
        <v>241</v>
      </c>
      <c r="E81" s="38" t="s">
        <v>242</v>
      </c>
      <c r="F81" s="53" t="s">
        <v>70</v>
      </c>
      <c r="G81" s="53" t="s">
        <v>70</v>
      </c>
      <c r="H81" s="38" t="str">
        <f t="shared" si="4"/>
        <v>0770Refund</v>
      </c>
      <c r="I81" s="38" t="s">
        <v>242</v>
      </c>
      <c r="J81" s="37"/>
      <c r="K81" s="37">
        <v>0</v>
      </c>
      <c r="L81" s="37" t="s">
        <v>69</v>
      </c>
      <c r="M81" s="37">
        <v>16</v>
      </c>
      <c r="N81" s="37" t="s">
        <v>80</v>
      </c>
      <c r="O81" s="37" t="s">
        <v>135</v>
      </c>
      <c r="P81" s="37" t="s">
        <v>235</v>
      </c>
      <c r="Q81" s="37"/>
    </row>
    <row r="82" spans="1:17" s="35" customFormat="1" ht="12.75" x14ac:dyDescent="0.2">
      <c r="A82" s="35">
        <f t="shared" si="5"/>
        <v>78</v>
      </c>
      <c r="D82" s="36" t="s">
        <v>243</v>
      </c>
      <c r="E82" s="36" t="s">
        <v>244</v>
      </c>
      <c r="F82" s="51" t="s">
        <v>70</v>
      </c>
      <c r="G82" s="51" t="s">
        <v>70</v>
      </c>
      <c r="H82" s="36" t="str">
        <f t="shared" si="4"/>
        <v>0780AmountDue</v>
      </c>
      <c r="I82" s="36" t="s">
        <v>244</v>
      </c>
      <c r="K82" s="35">
        <v>0</v>
      </c>
      <c r="L82" s="35" t="s">
        <v>69</v>
      </c>
      <c r="M82" s="35">
        <v>16</v>
      </c>
      <c r="N82" s="35" t="s">
        <v>80</v>
      </c>
      <c r="O82" s="35" t="s">
        <v>139</v>
      </c>
      <c r="P82" s="35" t="s">
        <v>140</v>
      </c>
    </row>
    <row r="83" spans="1:17" ht="12.75" x14ac:dyDescent="0.2">
      <c r="A83" s="37">
        <f t="shared" si="5"/>
        <v>79</v>
      </c>
      <c r="B83" s="37"/>
      <c r="D83" s="38" t="s">
        <v>245</v>
      </c>
      <c r="E83" s="38" t="s">
        <v>246</v>
      </c>
      <c r="F83" s="53" t="s">
        <v>70</v>
      </c>
      <c r="G83" s="53" t="s">
        <v>70</v>
      </c>
      <c r="H83" s="38" t="str">
        <f>_xlfn.CONCAT(RIGHT(_xlfn.CONCAT("000",A83),3),0,E83)</f>
        <v>0790FilerEmail</v>
      </c>
      <c r="I83" s="38" t="s">
        <v>246</v>
      </c>
      <c r="J83" s="40"/>
      <c r="K83" s="37"/>
      <c r="L83" s="37" t="s">
        <v>70</v>
      </c>
      <c r="M83" s="37">
        <v>100</v>
      </c>
      <c r="N83" s="37" t="s">
        <v>72</v>
      </c>
      <c r="O83" s="37" t="s">
        <v>247</v>
      </c>
      <c r="P83" s="37"/>
      <c r="Q83" s="37"/>
    </row>
    <row r="84" spans="1:17" ht="12.75" x14ac:dyDescent="0.2">
      <c r="A84" s="37">
        <f t="shared" si="5"/>
        <v>80</v>
      </c>
      <c r="B84" s="37"/>
      <c r="C84" s="37"/>
      <c r="D84" s="38" t="s">
        <v>248</v>
      </c>
      <c r="E84" s="38" t="s">
        <v>249</v>
      </c>
      <c r="F84" s="53" t="s">
        <v>70</v>
      </c>
      <c r="G84" s="53" t="s">
        <v>70</v>
      </c>
      <c r="H84" s="38" t="str">
        <f t="shared" si="4"/>
        <v>0800FilerPhone</v>
      </c>
      <c r="I84" s="38" t="s">
        <v>249</v>
      </c>
      <c r="J84" s="40"/>
      <c r="K84" s="37"/>
      <c r="L84" s="37" t="s">
        <v>70</v>
      </c>
      <c r="M84" s="37">
        <v>14</v>
      </c>
      <c r="N84" s="37" t="s">
        <v>72</v>
      </c>
      <c r="O84" s="37" t="s">
        <v>250</v>
      </c>
      <c r="P84" s="37"/>
      <c r="Q84" s="37"/>
    </row>
    <row r="85" spans="1:17" ht="12.75" x14ac:dyDescent="0.2">
      <c r="A85" s="37">
        <f t="shared" si="5"/>
        <v>81</v>
      </c>
      <c r="B85" s="37"/>
      <c r="C85" s="37"/>
      <c r="D85" s="38" t="s">
        <v>251</v>
      </c>
      <c r="E85" s="38" t="s">
        <v>252</v>
      </c>
      <c r="F85" s="53" t="s">
        <v>70</v>
      </c>
      <c r="G85" s="53" t="s">
        <v>70</v>
      </c>
      <c r="H85" s="38" t="str">
        <f t="shared" si="4"/>
        <v>0810Preparer</v>
      </c>
      <c r="I85" s="38" t="s">
        <v>252</v>
      </c>
      <c r="J85" s="40"/>
      <c r="K85" s="37"/>
      <c r="L85" s="37" t="s">
        <v>70</v>
      </c>
      <c r="M85" s="37">
        <v>100</v>
      </c>
      <c r="N85" s="37" t="s">
        <v>72</v>
      </c>
      <c r="O85" s="37"/>
      <c r="P85" s="37"/>
      <c r="Q85" s="37"/>
    </row>
    <row r="86" spans="1:17" ht="12.75" x14ac:dyDescent="0.2">
      <c r="A86" s="37">
        <f t="shared" si="5"/>
        <v>82</v>
      </c>
      <c r="B86" s="37"/>
      <c r="C86" s="37"/>
      <c r="D86" s="38" t="s">
        <v>253</v>
      </c>
      <c r="E86" s="38" t="s">
        <v>254</v>
      </c>
      <c r="F86" s="53" t="s">
        <v>70</v>
      </c>
      <c r="G86" s="53" t="s">
        <v>70</v>
      </c>
      <c r="H86" s="38" t="str">
        <f t="shared" si="4"/>
        <v>0820PreparerPhone</v>
      </c>
      <c r="I86" s="38" t="s">
        <v>254</v>
      </c>
      <c r="J86" s="40"/>
      <c r="K86" s="37"/>
      <c r="L86" s="37" t="s">
        <v>70</v>
      </c>
      <c r="M86" s="37">
        <v>14</v>
      </c>
      <c r="N86" s="37" t="s">
        <v>72</v>
      </c>
      <c r="O86" s="37" t="s">
        <v>250</v>
      </c>
      <c r="P86" s="37"/>
      <c r="Q86" s="37"/>
    </row>
    <row r="87" spans="1:17" ht="12.75" x14ac:dyDescent="0.2">
      <c r="A87" s="37">
        <f t="shared" si="5"/>
        <v>83</v>
      </c>
      <c r="B87" s="37"/>
      <c r="C87" s="37"/>
      <c r="D87" s="38" t="s">
        <v>255</v>
      </c>
      <c r="E87" s="38" t="s">
        <v>256</v>
      </c>
      <c r="F87" s="53" t="s">
        <v>70</v>
      </c>
      <c r="G87" s="53" t="s">
        <v>70</v>
      </c>
      <c r="H87" s="38" t="str">
        <f t="shared" si="4"/>
        <v>0830PrintDate</v>
      </c>
      <c r="I87" s="38" t="s">
        <v>256</v>
      </c>
      <c r="J87" s="40"/>
      <c r="K87" s="69"/>
      <c r="L87" s="37" t="s">
        <v>70</v>
      </c>
      <c r="M87" s="37">
        <v>10</v>
      </c>
      <c r="N87" s="69" t="s">
        <v>72</v>
      </c>
      <c r="O87" s="69" t="s">
        <v>86</v>
      </c>
      <c r="P87" s="37" t="s">
        <v>257</v>
      </c>
      <c r="Q87" s="37"/>
    </row>
    <row r="88" spans="1:17" s="35" customFormat="1" ht="12.75" x14ac:dyDescent="0.2">
      <c r="A88" s="35">
        <f t="shared" si="5"/>
        <v>84</v>
      </c>
      <c r="D88" s="35" t="s">
        <v>26</v>
      </c>
      <c r="E88" s="35" t="s">
        <v>26</v>
      </c>
      <c r="F88" s="51" t="s">
        <v>70</v>
      </c>
      <c r="G88" s="51" t="s">
        <v>70</v>
      </c>
      <c r="H88" s="36" t="str">
        <f t="shared" si="4"/>
        <v>0840Trailer</v>
      </c>
      <c r="I88" s="35" t="s">
        <v>26</v>
      </c>
      <c r="J88" s="39"/>
      <c r="K88" s="35" t="s">
        <v>258</v>
      </c>
      <c r="L88" s="35" t="s">
        <v>69</v>
      </c>
      <c r="M88" s="35">
        <v>5</v>
      </c>
      <c r="N88" s="35" t="s">
        <v>72</v>
      </c>
      <c r="O88" s="35" t="s">
        <v>258</v>
      </c>
      <c r="P88" s="35" t="s">
        <v>259</v>
      </c>
    </row>
    <row r="89" spans="1:17" ht="12.75" x14ac:dyDescent="0.2">
      <c r="F89" s="53"/>
      <c r="G89" s="53"/>
    </row>
    <row r="90" spans="1:17" ht="12.75" x14ac:dyDescent="0.2">
      <c r="F90" s="53"/>
      <c r="G90" s="53"/>
    </row>
    <row r="91" spans="1:17" ht="12.75" x14ac:dyDescent="0.2">
      <c r="F91" s="53"/>
      <c r="G91" s="53"/>
    </row>
    <row r="92" spans="1:17" ht="12.75" x14ac:dyDescent="0.2">
      <c r="F92" s="53"/>
      <c r="G92" s="53"/>
    </row>
    <row r="93" spans="1:17" ht="12.75" x14ac:dyDescent="0.2">
      <c r="F93" s="53"/>
      <c r="G93" s="53"/>
    </row>
    <row r="94" spans="1:17" ht="12.75" x14ac:dyDescent="0.2">
      <c r="F94" s="53"/>
      <c r="G94" s="53"/>
    </row>
    <row r="95" spans="1:17" ht="12.75" x14ac:dyDescent="0.2">
      <c r="F95" s="53"/>
      <c r="G95" s="53"/>
    </row>
    <row r="96" spans="1:17" ht="12.75" x14ac:dyDescent="0.2">
      <c r="F96" s="53"/>
      <c r="G96" s="53"/>
    </row>
    <row r="97" spans="6:7" ht="12.75" x14ac:dyDescent="0.2">
      <c r="F97" s="53"/>
      <c r="G97" s="53"/>
    </row>
    <row r="98" spans="6:7" ht="12.75" x14ac:dyDescent="0.2">
      <c r="F98" s="53"/>
      <c r="G98" s="53"/>
    </row>
    <row r="99" spans="6:7" ht="12.75" x14ac:dyDescent="0.2">
      <c r="F99" s="53"/>
      <c r="G99" s="53"/>
    </row>
    <row r="100" spans="6:7" ht="12.75" x14ac:dyDescent="0.2">
      <c r="F100" s="53"/>
      <c r="G100" s="53"/>
    </row>
    <row r="101" spans="6:7" ht="12.75" x14ac:dyDescent="0.2">
      <c r="F101" s="53"/>
      <c r="G101" s="53"/>
    </row>
    <row r="102" spans="6:7" ht="12.75" x14ac:dyDescent="0.2">
      <c r="F102" s="53"/>
      <c r="G102" s="53"/>
    </row>
    <row r="103" spans="6:7" ht="12.75" x14ac:dyDescent="0.2">
      <c r="F103" s="53"/>
      <c r="G103" s="53"/>
    </row>
    <row r="104" spans="6:7" ht="12.75" x14ac:dyDescent="0.2">
      <c r="F104" s="53"/>
      <c r="G104" s="53"/>
    </row>
    <row r="105" spans="6:7" ht="12.75" x14ac:dyDescent="0.2">
      <c r="F105" s="53"/>
      <c r="G105" s="53"/>
    </row>
    <row r="106" spans="6:7" ht="12.75" x14ac:dyDescent="0.2">
      <c r="F106" s="53"/>
      <c r="G106" s="53"/>
    </row>
    <row r="107" spans="6:7" ht="12.75" x14ac:dyDescent="0.2">
      <c r="F107" s="53"/>
      <c r="G107" s="53"/>
    </row>
    <row r="108" spans="6:7" ht="12.75" x14ac:dyDescent="0.2">
      <c r="F108" s="53"/>
      <c r="G108" s="53"/>
    </row>
    <row r="109" spans="6:7" ht="12.75" x14ac:dyDescent="0.2">
      <c r="F109" s="53"/>
      <c r="G109" s="53"/>
    </row>
    <row r="110" spans="6:7" ht="12.75" x14ac:dyDescent="0.2">
      <c r="F110" s="53"/>
      <c r="G110" s="53"/>
    </row>
    <row r="111" spans="6:7" ht="12.75" x14ac:dyDescent="0.2">
      <c r="F111" s="53"/>
      <c r="G111" s="53"/>
    </row>
    <row r="112" spans="6:7" ht="12.75" x14ac:dyDescent="0.2">
      <c r="F112" s="53"/>
      <c r="G112" s="53"/>
    </row>
    <row r="113" spans="6:7" ht="12.75" x14ac:dyDescent="0.2">
      <c r="F113" s="53"/>
      <c r="G113" s="53"/>
    </row>
    <row r="114" spans="6:7" ht="12.75" x14ac:dyDescent="0.2">
      <c r="F114" s="53"/>
      <c r="G114" s="53"/>
    </row>
    <row r="115" spans="6:7" ht="12.75" x14ac:dyDescent="0.2">
      <c r="F115" s="53"/>
      <c r="G115" s="53"/>
    </row>
    <row r="116" spans="6:7" ht="12.75" x14ac:dyDescent="0.2">
      <c r="F116" s="53"/>
      <c r="G116" s="53"/>
    </row>
    <row r="117" spans="6:7" ht="12.75" x14ac:dyDescent="0.2">
      <c r="F117" s="53"/>
      <c r="G117" s="53"/>
    </row>
    <row r="118" spans="6:7" ht="12.75" x14ac:dyDescent="0.2">
      <c r="F118" s="53"/>
      <c r="G118" s="53"/>
    </row>
    <row r="119" spans="6:7" ht="12.75" x14ac:dyDescent="0.2">
      <c r="F119" s="53"/>
      <c r="G119" s="53"/>
    </row>
    <row r="120" spans="6:7" ht="12.75" x14ac:dyDescent="0.2">
      <c r="F120" s="53"/>
      <c r="G120" s="53"/>
    </row>
    <row r="121" spans="6:7" ht="12.75" x14ac:dyDescent="0.2">
      <c r="F121" s="53"/>
      <c r="G121" s="53"/>
    </row>
    <row r="122" spans="6:7" ht="12.75" x14ac:dyDescent="0.2">
      <c r="F122" s="53"/>
      <c r="G122" s="53"/>
    </row>
    <row r="123" spans="6:7" ht="12.75" x14ac:dyDescent="0.2">
      <c r="F123" s="53"/>
      <c r="G123" s="53"/>
    </row>
    <row r="124" spans="6:7" ht="12.75" x14ac:dyDescent="0.2">
      <c r="F124" s="53"/>
      <c r="G124" s="53"/>
    </row>
    <row r="125" spans="6:7" ht="12.75" x14ac:dyDescent="0.2">
      <c r="F125" s="53"/>
      <c r="G125" s="53"/>
    </row>
    <row r="126" spans="6:7" ht="12.75" x14ac:dyDescent="0.2">
      <c r="F126" s="53"/>
      <c r="G126" s="53"/>
    </row>
    <row r="127" spans="6:7" ht="12.75" x14ac:dyDescent="0.2">
      <c r="F127" s="53"/>
      <c r="G127" s="53"/>
    </row>
    <row r="128" spans="6:7" ht="12.75" x14ac:dyDescent="0.2">
      <c r="F128" s="53"/>
      <c r="G128" s="53"/>
    </row>
    <row r="129" spans="6:7" ht="12.75" x14ac:dyDescent="0.2">
      <c r="F129" s="34"/>
      <c r="G129" s="34"/>
    </row>
    <row r="130" spans="6:7" ht="12.75" x14ac:dyDescent="0.2">
      <c r="F130" s="34"/>
      <c r="G130" s="34"/>
    </row>
    <row r="131" spans="6:7" ht="12.75" x14ac:dyDescent="0.2">
      <c r="F131" s="34"/>
      <c r="G131" s="34"/>
    </row>
    <row r="132" spans="6:7" ht="12.75" x14ac:dyDescent="0.2">
      <c r="F132" s="53"/>
      <c r="G132" s="53"/>
    </row>
    <row r="134" spans="6:7" x14ac:dyDescent="0.2">
      <c r="F134" s="61"/>
      <c r="G134" s="61"/>
    </row>
    <row r="139" spans="6:7" x14ac:dyDescent="0.2">
      <c r="F139" s="61"/>
      <c r="G139" s="61"/>
    </row>
    <row r="144" spans="6:7" x14ac:dyDescent="0.2">
      <c r="F144" s="61"/>
      <c r="G144" s="61"/>
    </row>
    <row r="149" spans="6:7" x14ac:dyDescent="0.2">
      <c r="F149" s="61"/>
      <c r="G149" s="61"/>
    </row>
    <row r="154" spans="6:7" x14ac:dyDescent="0.2">
      <c r="F154" s="60"/>
      <c r="G154" s="60"/>
    </row>
    <row r="156" spans="6:7" ht="12.75" x14ac:dyDescent="0.2">
      <c r="F156" s="34"/>
      <c r="G156" s="34"/>
    </row>
    <row r="162" spans="6:7" x14ac:dyDescent="0.2">
      <c r="F162" s="60"/>
      <c r="G162" s="60"/>
    </row>
    <row r="164" spans="6:7" x14ac:dyDescent="0.2">
      <c r="F164" s="61"/>
      <c r="G164" s="61"/>
    </row>
    <row r="169" spans="6:7" x14ac:dyDescent="0.2">
      <c r="F169" s="61"/>
      <c r="G169" s="61"/>
    </row>
    <row r="174" spans="6:7" x14ac:dyDescent="0.2">
      <c r="F174" s="61"/>
      <c r="G174" s="61"/>
    </row>
    <row r="179" spans="6:7" x14ac:dyDescent="0.2">
      <c r="F179" s="61"/>
      <c r="G179" s="61"/>
    </row>
    <row r="184" spans="6:7" x14ac:dyDescent="0.2">
      <c r="F184" s="61"/>
      <c r="G184" s="61"/>
    </row>
    <row r="189" spans="6:7" x14ac:dyDescent="0.2">
      <c r="F189" s="60"/>
      <c r="G189" s="60"/>
    </row>
    <row r="206" spans="6:7" x14ac:dyDescent="0.2">
      <c r="F206" s="60"/>
      <c r="G206" s="60"/>
    </row>
    <row r="223" spans="6:7" x14ac:dyDescent="0.2">
      <c r="F223" s="60"/>
      <c r="G223" s="60"/>
    </row>
    <row r="240" spans="6:7" x14ac:dyDescent="0.2">
      <c r="F240" s="60"/>
      <c r="G240" s="60"/>
    </row>
    <row r="252" spans="6:7" x14ac:dyDescent="0.2">
      <c r="F252" s="56"/>
      <c r="G252" s="56"/>
    </row>
    <row r="253" spans="6:7" x14ac:dyDescent="0.2">
      <c r="F253" s="57"/>
      <c r="G253" s="57"/>
    </row>
  </sheetData>
  <printOptions gridLines="1"/>
  <pageMargins left="0.25" right="0.25" top="0.75" bottom="0.75" header="0.3" footer="0.3"/>
  <pageSetup paperSize="17" scale="52" fitToHeight="2" orientation="landscape" r:id="rId1"/>
  <headerFooter alignWithMargins="0">
    <oddFooter>&amp;LPrinted: &amp;D&amp;R&amp;A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0DC777-814B-4148-AB23-6C8B168CC1C1}">
  <dimension ref="A1:I14"/>
  <sheetViews>
    <sheetView workbookViewId="0">
      <selection activeCell="A15" sqref="A15"/>
    </sheetView>
  </sheetViews>
  <sheetFormatPr defaultRowHeight="12.75" x14ac:dyDescent="0.2"/>
  <cols>
    <col min="1" max="1" width="16.140625" bestFit="1" customWidth="1"/>
    <col min="2" max="2" width="70.140625" customWidth="1"/>
    <col min="3" max="3" width="30.85546875" bestFit="1" customWidth="1"/>
    <col min="4" max="4" width="20.7109375" bestFit="1" customWidth="1"/>
    <col min="5" max="5" width="24.7109375" bestFit="1" customWidth="1"/>
    <col min="6" max="6" width="18.28515625" bestFit="1" customWidth="1"/>
    <col min="7" max="7" width="18.5703125" bestFit="1" customWidth="1"/>
    <col min="8" max="8" width="30.28515625" bestFit="1" customWidth="1"/>
    <col min="9" max="9" width="65.42578125" bestFit="1" customWidth="1"/>
  </cols>
  <sheetData>
    <row r="1" spans="1:9" x14ac:dyDescent="0.2">
      <c r="A1" s="114" t="s">
        <v>260</v>
      </c>
      <c r="B1" s="114" t="s">
        <v>104</v>
      </c>
      <c r="C1" s="114" t="s">
        <v>261</v>
      </c>
      <c r="D1" s="114" t="s">
        <v>76</v>
      </c>
      <c r="E1" s="114" t="s">
        <v>262</v>
      </c>
      <c r="F1" s="114" t="s">
        <v>263</v>
      </c>
      <c r="G1" s="114" t="s">
        <v>264</v>
      </c>
      <c r="H1" s="114" t="s">
        <v>265</v>
      </c>
      <c r="I1" s="114" t="s">
        <v>266</v>
      </c>
    </row>
    <row r="2" spans="1:9" x14ac:dyDescent="0.2">
      <c r="A2" t="s">
        <v>267</v>
      </c>
      <c r="B2" t="s">
        <v>268</v>
      </c>
      <c r="C2" t="s">
        <v>269</v>
      </c>
      <c r="D2" t="s">
        <v>270</v>
      </c>
      <c r="E2" t="s">
        <v>271</v>
      </c>
      <c r="F2" t="s">
        <v>272</v>
      </c>
      <c r="G2" t="s">
        <v>273</v>
      </c>
      <c r="H2" s="115" t="s">
        <v>274</v>
      </c>
      <c r="I2" t="s">
        <v>275</v>
      </c>
    </row>
    <row r="3" spans="1:9" x14ac:dyDescent="0.2">
      <c r="A3" t="s">
        <v>276</v>
      </c>
      <c r="B3" t="s">
        <v>277</v>
      </c>
      <c r="C3" t="s">
        <v>278</v>
      </c>
      <c r="D3" t="s">
        <v>270</v>
      </c>
      <c r="E3" t="s">
        <v>271</v>
      </c>
      <c r="F3" t="s">
        <v>272</v>
      </c>
      <c r="G3" t="s">
        <v>273</v>
      </c>
      <c r="H3" s="115" t="s">
        <v>274</v>
      </c>
      <c r="I3" t="s">
        <v>275</v>
      </c>
    </row>
    <row r="4" spans="1:9" x14ac:dyDescent="0.2">
      <c r="A4" t="s">
        <v>279</v>
      </c>
      <c r="B4" t="s">
        <v>280</v>
      </c>
      <c r="C4" t="s">
        <v>281</v>
      </c>
      <c r="D4" t="s">
        <v>270</v>
      </c>
      <c r="E4" t="s">
        <v>271</v>
      </c>
      <c r="F4" t="s">
        <v>272</v>
      </c>
      <c r="G4" t="s">
        <v>273</v>
      </c>
      <c r="H4" s="115" t="s">
        <v>274</v>
      </c>
      <c r="I4" t="s">
        <v>275</v>
      </c>
    </row>
    <row r="5" spans="1:9" x14ac:dyDescent="0.2">
      <c r="A5" t="s">
        <v>282</v>
      </c>
      <c r="B5" t="s">
        <v>283</v>
      </c>
      <c r="C5" t="s">
        <v>284</v>
      </c>
      <c r="D5" t="s">
        <v>270</v>
      </c>
      <c r="E5" t="s">
        <v>271</v>
      </c>
      <c r="F5" t="s">
        <v>272</v>
      </c>
      <c r="G5" t="s">
        <v>273</v>
      </c>
      <c r="H5" s="115" t="s">
        <v>274</v>
      </c>
      <c r="I5" t="s">
        <v>275</v>
      </c>
    </row>
    <row r="6" spans="1:9" x14ac:dyDescent="0.2">
      <c r="A6" t="s">
        <v>285</v>
      </c>
      <c r="B6" t="s">
        <v>286</v>
      </c>
      <c r="C6" t="s">
        <v>287</v>
      </c>
      <c r="D6" t="s">
        <v>270</v>
      </c>
      <c r="E6" t="s">
        <v>271</v>
      </c>
      <c r="F6" t="s">
        <v>272</v>
      </c>
      <c r="G6" t="s">
        <v>273</v>
      </c>
      <c r="H6" s="115" t="s">
        <v>274</v>
      </c>
      <c r="I6" t="s">
        <v>275</v>
      </c>
    </row>
    <row r="7" spans="1:9" x14ac:dyDescent="0.2">
      <c r="A7" t="s">
        <v>288</v>
      </c>
      <c r="B7" t="s">
        <v>289</v>
      </c>
      <c r="C7" t="s">
        <v>290</v>
      </c>
      <c r="D7" t="s">
        <v>291</v>
      </c>
      <c r="E7" t="s">
        <v>292</v>
      </c>
      <c r="F7" t="s">
        <v>293</v>
      </c>
      <c r="G7" t="s">
        <v>294</v>
      </c>
      <c r="H7" s="115" t="s">
        <v>295</v>
      </c>
      <c r="I7" t="s">
        <v>296</v>
      </c>
    </row>
    <row r="8" spans="1:9" x14ac:dyDescent="0.2">
      <c r="A8" t="s">
        <v>297</v>
      </c>
      <c r="B8" t="s">
        <v>298</v>
      </c>
      <c r="C8" t="s">
        <v>299</v>
      </c>
      <c r="D8" t="s">
        <v>291</v>
      </c>
      <c r="E8" t="s">
        <v>292</v>
      </c>
      <c r="F8" t="s">
        <v>293</v>
      </c>
      <c r="G8" t="s">
        <v>294</v>
      </c>
      <c r="H8" s="115" t="s">
        <v>300</v>
      </c>
      <c r="I8" t="s">
        <v>301</v>
      </c>
    </row>
    <row r="9" spans="1:9" x14ac:dyDescent="0.2">
      <c r="A9" t="s">
        <v>302</v>
      </c>
      <c r="B9" t="s">
        <v>303</v>
      </c>
      <c r="C9" t="s">
        <v>304</v>
      </c>
      <c r="D9" t="s">
        <v>305</v>
      </c>
      <c r="E9" t="s">
        <v>306</v>
      </c>
      <c r="F9" t="s">
        <v>307</v>
      </c>
      <c r="G9" t="s">
        <v>308</v>
      </c>
      <c r="H9" s="115" t="s">
        <v>309</v>
      </c>
      <c r="I9" t="s">
        <v>310</v>
      </c>
    </row>
    <row r="10" spans="1:9" x14ac:dyDescent="0.2">
      <c r="A10" t="s">
        <v>311</v>
      </c>
      <c r="B10" t="s">
        <v>312</v>
      </c>
      <c r="C10" t="s">
        <v>313</v>
      </c>
      <c r="D10" t="s">
        <v>305</v>
      </c>
      <c r="E10" t="s">
        <v>306</v>
      </c>
      <c r="F10" t="s">
        <v>307</v>
      </c>
      <c r="G10" t="s">
        <v>308</v>
      </c>
      <c r="H10" s="115" t="s">
        <v>314</v>
      </c>
      <c r="I10" t="s">
        <v>315</v>
      </c>
    </row>
    <row r="11" spans="1:9" x14ac:dyDescent="0.2">
      <c r="A11" t="s">
        <v>316</v>
      </c>
      <c r="B11" t="s">
        <v>317</v>
      </c>
      <c r="C11" t="s">
        <v>318</v>
      </c>
      <c r="D11" t="s">
        <v>319</v>
      </c>
      <c r="E11" t="s">
        <v>320</v>
      </c>
      <c r="F11" t="s">
        <v>321</v>
      </c>
      <c r="G11" t="s">
        <v>322</v>
      </c>
      <c r="H11" s="115" t="s">
        <v>323</v>
      </c>
      <c r="I11" t="s">
        <v>324</v>
      </c>
    </row>
    <row r="12" spans="1:9" x14ac:dyDescent="0.2">
      <c r="A12" t="s">
        <v>325</v>
      </c>
      <c r="B12" t="s">
        <v>326</v>
      </c>
      <c r="C12" t="s">
        <v>327</v>
      </c>
      <c r="D12" t="s">
        <v>319</v>
      </c>
      <c r="E12" t="s">
        <v>320</v>
      </c>
      <c r="F12" t="s">
        <v>321</v>
      </c>
      <c r="G12" t="s">
        <v>322</v>
      </c>
      <c r="H12" s="115" t="s">
        <v>323</v>
      </c>
      <c r="I12" t="s">
        <v>324</v>
      </c>
    </row>
    <row r="13" spans="1:9" x14ac:dyDescent="0.2">
      <c r="A13" t="s">
        <v>328</v>
      </c>
      <c r="B13" t="s">
        <v>329</v>
      </c>
      <c r="C13" t="s">
        <v>330</v>
      </c>
      <c r="D13" t="s">
        <v>319</v>
      </c>
      <c r="E13" t="s">
        <v>320</v>
      </c>
      <c r="F13" t="s">
        <v>321</v>
      </c>
      <c r="G13" t="s">
        <v>322</v>
      </c>
      <c r="H13" s="115" t="s">
        <v>323</v>
      </c>
      <c r="I13" t="s">
        <v>324</v>
      </c>
    </row>
    <row r="14" spans="1:9" x14ac:dyDescent="0.2">
      <c r="A14" t="s">
        <v>331</v>
      </c>
      <c r="B14" t="s">
        <v>332</v>
      </c>
      <c r="C14" t="s">
        <v>333</v>
      </c>
      <c r="D14" t="s">
        <v>319</v>
      </c>
      <c r="E14" t="s">
        <v>320</v>
      </c>
      <c r="F14" t="s">
        <v>321</v>
      </c>
      <c r="G14" t="s">
        <v>322</v>
      </c>
      <c r="H14" s="115" t="s">
        <v>323</v>
      </c>
      <c r="I14" t="s">
        <v>324</v>
      </c>
    </row>
  </sheetData>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E102E5-833C-4627-8E84-9A22DA93A216}">
  <sheetPr>
    <tabColor theme="7" tint="0.39997558519241921"/>
    <pageSetUpPr fitToPage="1"/>
  </sheetPr>
  <dimension ref="A1:U1048570"/>
  <sheetViews>
    <sheetView topLeftCell="B1" zoomScaleNormal="100" workbookViewId="0">
      <pane xSplit="4" ySplit="4" topLeftCell="F5" activePane="bottomRight" state="frozen"/>
      <selection pane="topRight" activeCell="E32" sqref="E32"/>
      <selection pane="bottomLeft" activeCell="E32" sqref="E32"/>
      <selection pane="bottomRight" activeCell="B3" sqref="B3"/>
    </sheetView>
  </sheetViews>
  <sheetFormatPr defaultRowHeight="14.25" x14ac:dyDescent="0.2"/>
  <cols>
    <col min="1" max="1" width="10.7109375" style="7" hidden="1" customWidth="1"/>
    <col min="2" max="2" width="9.140625" style="7" customWidth="1"/>
    <col min="3" max="3" width="10.42578125" style="37" customWidth="1"/>
    <col min="4" max="4" width="44.85546875" style="7" customWidth="1"/>
    <col min="5" max="5" width="24.5703125" style="7" hidden="1" customWidth="1"/>
    <col min="6" max="7" width="9.140625" style="55" customWidth="1"/>
    <col min="8" max="8" width="31.140625" style="7" bestFit="1" customWidth="1"/>
    <col min="9" max="9" width="27.42578125" style="24" hidden="1" customWidth="1"/>
    <col min="10" max="10" width="14.140625" style="24" hidden="1" customWidth="1"/>
    <col min="11" max="13" width="14" style="24" customWidth="1"/>
    <col min="14" max="14" width="14.140625" style="136" hidden="1" customWidth="1"/>
    <col min="15" max="15" width="11.5703125" style="47" customWidth="1"/>
    <col min="16" max="16" width="9.140625" style="47" customWidth="1"/>
    <col min="17" max="17" width="14.28515625" style="47" customWidth="1"/>
    <col min="18" max="18" width="10.42578125" style="47" customWidth="1"/>
    <col min="19" max="19" width="9.140625" style="7" customWidth="1"/>
    <col min="20" max="20" width="91.42578125" style="7" bestFit="1" customWidth="1"/>
    <col min="21" max="16384" width="9.140625" style="7"/>
  </cols>
  <sheetData>
    <row r="1" spans="1:21" ht="12.75" x14ac:dyDescent="0.2">
      <c r="B1" s="174" t="str">
        <f>"2D Barcode Specifications for City of Portland Business License Tax and Multnomah County Business Income Tax  Form C-"&amp;Instructions!C5</f>
        <v>2D Barcode Specifications for City of Portland Business License Tax and Multnomah County Business Income Tax  Form C-2022</v>
      </c>
      <c r="C1" s="71"/>
      <c r="F1" s="49"/>
      <c r="G1" s="49"/>
    </row>
    <row r="2" spans="1:21" ht="12.75" x14ac:dyDescent="0.2">
      <c r="A2" s="174"/>
      <c r="B2" s="174"/>
      <c r="C2" s="71"/>
      <c r="F2" s="41"/>
      <c r="G2" s="41"/>
      <c r="H2" s="75"/>
      <c r="I2" s="75"/>
      <c r="J2" s="75"/>
      <c r="K2" s="75"/>
      <c r="L2" s="75"/>
      <c r="M2" s="75"/>
      <c r="N2" s="137"/>
    </row>
    <row r="3" spans="1:21" ht="12.75" x14ac:dyDescent="0.2">
      <c r="A3" s="174"/>
      <c r="B3" s="174"/>
      <c r="C3" s="71"/>
      <c r="D3" s="174"/>
      <c r="E3" s="174"/>
      <c r="F3" s="49"/>
      <c r="G3" s="49"/>
      <c r="H3" s="174"/>
      <c r="I3" s="25"/>
      <c r="J3" s="25"/>
      <c r="K3" s="198" t="s">
        <v>334</v>
      </c>
      <c r="L3" s="199"/>
      <c r="M3" s="200"/>
      <c r="N3" s="138"/>
      <c r="O3" s="108"/>
      <c r="P3" s="108"/>
      <c r="Q3" s="108"/>
      <c r="R3" s="108"/>
      <c r="S3" s="174"/>
    </row>
    <row r="4" spans="1:21" ht="51" x14ac:dyDescent="0.2">
      <c r="A4" s="59" t="s">
        <v>52</v>
      </c>
      <c r="B4" s="59" t="s">
        <v>53</v>
      </c>
      <c r="C4" s="59" t="s">
        <v>54</v>
      </c>
      <c r="D4" s="5" t="s">
        <v>55</v>
      </c>
      <c r="E4" s="5" t="s">
        <v>56</v>
      </c>
      <c r="F4" s="50" t="s">
        <v>57</v>
      </c>
      <c r="G4" s="50" t="s">
        <v>58</v>
      </c>
      <c r="H4" s="5" t="s">
        <v>59</v>
      </c>
      <c r="I4" s="74" t="s">
        <v>335</v>
      </c>
      <c r="J4" s="135" t="s">
        <v>336</v>
      </c>
      <c r="K4" s="182" t="s">
        <v>336</v>
      </c>
      <c r="L4" s="183" t="s">
        <v>1327</v>
      </c>
      <c r="M4" s="184" t="s">
        <v>337</v>
      </c>
      <c r="N4" s="139" t="s">
        <v>338</v>
      </c>
      <c r="O4" s="109" t="s">
        <v>62</v>
      </c>
      <c r="P4" s="45" t="s">
        <v>339</v>
      </c>
      <c r="Q4" s="109" t="s">
        <v>340</v>
      </c>
      <c r="R4" s="109" t="s">
        <v>65</v>
      </c>
      <c r="S4" s="5" t="s">
        <v>66</v>
      </c>
      <c r="T4" s="5" t="s">
        <v>67</v>
      </c>
    </row>
    <row r="5" spans="1:21" ht="12.75" x14ac:dyDescent="0.2">
      <c r="A5" s="7">
        <v>1</v>
      </c>
      <c r="B5" s="7">
        <v>1</v>
      </c>
      <c r="D5" s="19" t="s">
        <v>68</v>
      </c>
      <c r="E5" s="19" t="s">
        <v>68</v>
      </c>
      <c r="F5" s="34" t="s">
        <v>69</v>
      </c>
      <c r="G5" s="34" t="s">
        <v>70</v>
      </c>
      <c r="H5" s="19" t="str">
        <f t="shared" ref="H5:H36" si="0">_xlfn.CONCAT(RIGHT(_xlfn.CONCAT("000",A5),3),0,E5)</f>
        <v>0010VersionNumber</v>
      </c>
      <c r="I5" s="19" t="s">
        <v>68</v>
      </c>
      <c r="K5" s="159"/>
      <c r="L5" s="155"/>
      <c r="M5" s="160"/>
      <c r="O5" s="47" t="s">
        <v>71</v>
      </c>
      <c r="P5" s="47" t="s">
        <v>69</v>
      </c>
      <c r="Q5" s="47">
        <v>2</v>
      </c>
      <c r="R5" s="47" t="s">
        <v>72</v>
      </c>
      <c r="T5" s="7" t="s">
        <v>71</v>
      </c>
    </row>
    <row r="6" spans="1:21" ht="12.75" x14ac:dyDescent="0.2">
      <c r="A6" s="37">
        <f>A5+1</f>
        <v>2</v>
      </c>
      <c r="B6" s="37">
        <v>2</v>
      </c>
      <c r="D6" s="38" t="s">
        <v>73</v>
      </c>
      <c r="E6" s="38" t="s">
        <v>73</v>
      </c>
      <c r="F6" s="53" t="s">
        <v>69</v>
      </c>
      <c r="G6" s="53" t="s">
        <v>70</v>
      </c>
      <c r="H6" s="38" t="str">
        <f t="shared" si="0"/>
        <v>0020DeveloperCode</v>
      </c>
      <c r="I6" s="38" t="s">
        <v>73</v>
      </c>
      <c r="J6" s="40"/>
      <c r="K6" s="159"/>
      <c r="L6" s="155"/>
      <c r="M6" s="160"/>
      <c r="N6" s="140"/>
      <c r="O6" s="93" t="s">
        <v>74</v>
      </c>
      <c r="P6" s="93" t="s">
        <v>69</v>
      </c>
      <c r="Q6" s="93">
        <v>4</v>
      </c>
      <c r="R6" s="93" t="s">
        <v>72</v>
      </c>
      <c r="S6" s="37"/>
      <c r="T6" s="37" t="s">
        <v>75</v>
      </c>
      <c r="U6" s="37"/>
    </row>
    <row r="7" spans="1:21" ht="12.75" x14ac:dyDescent="0.2">
      <c r="A7" s="37">
        <f t="shared" ref="A7:A64" si="1">A6+1</f>
        <v>3</v>
      </c>
      <c r="B7" s="37">
        <v>3</v>
      </c>
      <c r="D7" s="38" t="s">
        <v>76</v>
      </c>
      <c r="E7" s="38" t="s">
        <v>76</v>
      </c>
      <c r="F7" s="53" t="s">
        <v>69</v>
      </c>
      <c r="G7" s="53" t="s">
        <v>70</v>
      </c>
      <c r="H7" s="38" t="str">
        <f t="shared" si="0"/>
        <v>0030Jurisdiction</v>
      </c>
      <c r="I7" s="38" t="s">
        <v>76</v>
      </c>
      <c r="J7" s="40"/>
      <c r="K7" s="159"/>
      <c r="L7" s="155"/>
      <c r="M7" s="160"/>
      <c r="N7" s="140"/>
      <c r="O7" s="47" t="s">
        <v>77</v>
      </c>
      <c r="P7" s="93" t="s">
        <v>69</v>
      </c>
      <c r="Q7" s="93">
        <v>4</v>
      </c>
      <c r="R7" s="93" t="s">
        <v>72</v>
      </c>
      <c r="S7" s="37"/>
      <c r="T7" s="37" t="s">
        <v>77</v>
      </c>
      <c r="U7" s="37"/>
    </row>
    <row r="8" spans="1:21" ht="12.75" x14ac:dyDescent="0.2">
      <c r="A8" s="37">
        <f t="shared" si="1"/>
        <v>4</v>
      </c>
      <c r="B8" s="37">
        <v>4</v>
      </c>
      <c r="D8" s="38" t="s">
        <v>78</v>
      </c>
      <c r="E8" s="38" t="s">
        <v>78</v>
      </c>
      <c r="F8" s="53" t="s">
        <v>69</v>
      </c>
      <c r="G8" s="53" t="s">
        <v>70</v>
      </c>
      <c r="H8" s="38" t="str">
        <f t="shared" si="0"/>
        <v>0040DescriptionFormName</v>
      </c>
      <c r="I8" s="38" t="s">
        <v>78</v>
      </c>
      <c r="J8" s="40"/>
      <c r="K8" s="159"/>
      <c r="L8" s="155"/>
      <c r="M8" s="160"/>
      <c r="N8" s="140"/>
      <c r="O8" s="93" t="str">
        <f>"C"&amp;Instructions!C5</f>
        <v>C2022</v>
      </c>
      <c r="P8" s="93" t="s">
        <v>69</v>
      </c>
      <c r="Q8" s="90">
        <v>16</v>
      </c>
      <c r="R8" s="93" t="s">
        <v>72</v>
      </c>
      <c r="S8" s="37"/>
      <c r="T8" s="37" t="str">
        <f>O8</f>
        <v>C2022</v>
      </c>
      <c r="U8" s="37"/>
    </row>
    <row r="9" spans="1:21" s="37" customFormat="1" ht="12.75" x14ac:dyDescent="0.2">
      <c r="A9" s="37">
        <f t="shared" si="1"/>
        <v>5</v>
      </c>
      <c r="B9" s="37">
        <v>5</v>
      </c>
      <c r="D9" s="38" t="s">
        <v>79</v>
      </c>
      <c r="E9" s="38" t="s">
        <v>79</v>
      </c>
      <c r="F9" s="53" t="s">
        <v>69</v>
      </c>
      <c r="G9" s="53" t="s">
        <v>70</v>
      </c>
      <c r="H9" s="38" t="str">
        <f t="shared" si="0"/>
        <v>0050SpecificationVersion</v>
      </c>
      <c r="I9" s="38" t="s">
        <v>79</v>
      </c>
      <c r="J9" s="40"/>
      <c r="K9" s="159"/>
      <c r="L9" s="155"/>
      <c r="M9" s="160"/>
      <c r="N9" s="140"/>
      <c r="O9" s="93">
        <f>spec_version</f>
        <v>27</v>
      </c>
      <c r="P9" s="93" t="s">
        <v>69</v>
      </c>
      <c r="Q9" s="93">
        <v>4</v>
      </c>
      <c r="R9" s="93" t="s">
        <v>80</v>
      </c>
      <c r="S9" s="37" t="s">
        <v>81</v>
      </c>
      <c r="T9" s="37">
        <f>O9</f>
        <v>27</v>
      </c>
    </row>
    <row r="10" spans="1:21" s="37" customFormat="1" ht="12.75" x14ac:dyDescent="0.2">
      <c r="A10" s="37">
        <f t="shared" si="1"/>
        <v>6</v>
      </c>
      <c r="B10" s="37">
        <v>6</v>
      </c>
      <c r="D10" s="38" t="s">
        <v>82</v>
      </c>
      <c r="E10" s="38" t="s">
        <v>82</v>
      </c>
      <c r="F10" s="53" t="s">
        <v>69</v>
      </c>
      <c r="G10" s="53" t="s">
        <v>70</v>
      </c>
      <c r="H10" s="38" t="str">
        <f t="shared" si="0"/>
        <v>0060SoftwareFormVersion</v>
      </c>
      <c r="I10" s="38" t="s">
        <v>82</v>
      </c>
      <c r="J10" s="40"/>
      <c r="K10" s="159"/>
      <c r="L10" s="155"/>
      <c r="M10" s="160"/>
      <c r="N10" s="140"/>
      <c r="O10" s="93">
        <v>1</v>
      </c>
      <c r="P10" s="93" t="s">
        <v>69</v>
      </c>
      <c r="Q10" s="93">
        <v>15</v>
      </c>
      <c r="R10" s="93" t="s">
        <v>72</v>
      </c>
      <c r="T10" s="37" t="s">
        <v>83</v>
      </c>
    </row>
    <row r="11" spans="1:21" s="37" customFormat="1" ht="12.75" x14ac:dyDescent="0.2">
      <c r="A11" s="37">
        <f t="shared" si="1"/>
        <v>7</v>
      </c>
      <c r="B11" s="37">
        <v>7</v>
      </c>
      <c r="D11" s="38" t="s">
        <v>84</v>
      </c>
      <c r="E11" s="38" t="s">
        <v>85</v>
      </c>
      <c r="F11" s="53" t="s">
        <v>70</v>
      </c>
      <c r="G11" s="53" t="s">
        <v>70</v>
      </c>
      <c r="H11" s="38" t="str">
        <f t="shared" si="0"/>
        <v>0070periodfrom</v>
      </c>
      <c r="I11" s="38" t="s">
        <v>85</v>
      </c>
      <c r="J11" s="40"/>
      <c r="K11" s="159"/>
      <c r="L11" s="155"/>
      <c r="M11" s="160"/>
      <c r="N11" s="140"/>
      <c r="O11" s="110">
        <v>44562</v>
      </c>
      <c r="P11" s="93" t="s">
        <v>69</v>
      </c>
      <c r="Q11" s="93">
        <v>10</v>
      </c>
      <c r="R11" s="110" t="s">
        <v>72</v>
      </c>
      <c r="S11" s="69" t="s">
        <v>86</v>
      </c>
    </row>
    <row r="12" spans="1:21" s="37" customFormat="1" ht="12.75" x14ac:dyDescent="0.2">
      <c r="A12" s="37">
        <f t="shared" si="1"/>
        <v>8</v>
      </c>
      <c r="B12" s="37">
        <v>8</v>
      </c>
      <c r="D12" s="38" t="s">
        <v>87</v>
      </c>
      <c r="E12" s="38" t="s">
        <v>88</v>
      </c>
      <c r="F12" s="53" t="s">
        <v>70</v>
      </c>
      <c r="G12" s="53" t="s">
        <v>70</v>
      </c>
      <c r="H12" s="38" t="str">
        <f t="shared" si="0"/>
        <v>0080periodto</v>
      </c>
      <c r="I12" s="38" t="s">
        <v>88</v>
      </c>
      <c r="J12" s="40"/>
      <c r="K12" s="159"/>
      <c r="L12" s="155"/>
      <c r="M12" s="160"/>
      <c r="N12" s="140"/>
      <c r="O12" s="110">
        <v>44926</v>
      </c>
      <c r="P12" s="93" t="s">
        <v>69</v>
      </c>
      <c r="Q12" s="93">
        <v>10</v>
      </c>
      <c r="R12" s="110" t="s">
        <v>72</v>
      </c>
      <c r="S12" s="69" t="s">
        <v>86</v>
      </c>
    </row>
    <row r="13" spans="1:21" s="37" customFormat="1" ht="12.75" x14ac:dyDescent="0.2">
      <c r="A13" s="37">
        <f t="shared" si="1"/>
        <v>9</v>
      </c>
      <c r="B13" s="37">
        <v>9</v>
      </c>
      <c r="D13" s="145" t="s">
        <v>89</v>
      </c>
      <c r="E13" s="38" t="s">
        <v>90</v>
      </c>
      <c r="F13" s="53" t="s">
        <v>70</v>
      </c>
      <c r="G13" s="53" t="s">
        <v>70</v>
      </c>
      <c r="H13" s="38" t="str">
        <f t="shared" si="0"/>
        <v>0090accountid</v>
      </c>
      <c r="I13" s="38" t="s">
        <v>90</v>
      </c>
      <c r="J13" s="40" t="s">
        <v>341</v>
      </c>
      <c r="K13" s="159" t="s">
        <v>342</v>
      </c>
      <c r="L13" s="155" t="s">
        <v>343</v>
      </c>
      <c r="M13" s="160" t="s">
        <v>342</v>
      </c>
      <c r="N13" s="40" t="s">
        <v>344</v>
      </c>
      <c r="O13" s="93"/>
      <c r="P13" s="93" t="s">
        <v>70</v>
      </c>
      <c r="Q13" s="93">
        <v>10</v>
      </c>
      <c r="R13" s="93" t="s">
        <v>80</v>
      </c>
      <c r="S13" s="37" t="s">
        <v>91</v>
      </c>
      <c r="T13" s="37" t="s">
        <v>92</v>
      </c>
    </row>
    <row r="14" spans="1:21" s="37" customFormat="1" ht="12.75" x14ac:dyDescent="0.2">
      <c r="A14" s="37">
        <f t="shared" si="1"/>
        <v>10</v>
      </c>
      <c r="B14" s="37">
        <v>10</v>
      </c>
      <c r="D14" s="38" t="s">
        <v>93</v>
      </c>
      <c r="E14" s="38" t="s">
        <v>94</v>
      </c>
      <c r="F14" s="53" t="s">
        <v>70</v>
      </c>
      <c r="G14" s="53" t="s">
        <v>70</v>
      </c>
      <c r="H14" s="38" t="str">
        <f t="shared" si="0"/>
        <v>0100taxid</v>
      </c>
      <c r="I14" s="38" t="s">
        <v>94</v>
      </c>
      <c r="J14" s="40" t="s">
        <v>345</v>
      </c>
      <c r="K14" s="159" t="s">
        <v>342</v>
      </c>
      <c r="L14" s="155" t="s">
        <v>342</v>
      </c>
      <c r="M14" s="160"/>
      <c r="N14" s="140"/>
      <c r="O14" s="93"/>
      <c r="P14" s="93" t="s">
        <v>70</v>
      </c>
      <c r="Q14" s="93">
        <v>11</v>
      </c>
      <c r="R14" s="93" t="s">
        <v>72</v>
      </c>
      <c r="S14" s="37" t="s">
        <v>346</v>
      </c>
    </row>
    <row r="15" spans="1:21" s="37" customFormat="1" ht="12.75" x14ac:dyDescent="0.2">
      <c r="A15" s="37">
        <f t="shared" si="1"/>
        <v>11</v>
      </c>
      <c r="B15" s="37">
        <v>11</v>
      </c>
      <c r="D15" s="38" t="s">
        <v>96</v>
      </c>
      <c r="E15" s="38" t="s">
        <v>97</v>
      </c>
      <c r="F15" s="53" t="s">
        <v>70</v>
      </c>
      <c r="G15" s="53" t="s">
        <v>70</v>
      </c>
      <c r="H15" s="38" t="str">
        <f t="shared" si="0"/>
        <v>0110naics</v>
      </c>
      <c r="I15" s="38" t="s">
        <v>97</v>
      </c>
      <c r="J15" s="40" t="s">
        <v>96</v>
      </c>
      <c r="K15" s="159" t="s">
        <v>96</v>
      </c>
      <c r="L15" s="155" t="s">
        <v>96</v>
      </c>
      <c r="M15" s="160"/>
      <c r="N15" s="140"/>
      <c r="O15" s="93"/>
      <c r="P15" s="93" t="s">
        <v>70</v>
      </c>
      <c r="Q15" s="111">
        <v>6</v>
      </c>
      <c r="R15" s="111" t="s">
        <v>80</v>
      </c>
      <c r="S15" s="70" t="s">
        <v>98</v>
      </c>
      <c r="T15" s="70" t="s">
        <v>99</v>
      </c>
    </row>
    <row r="16" spans="1:21" s="37" customFormat="1" ht="12.75" x14ac:dyDescent="0.2">
      <c r="A16" s="37">
        <f t="shared" si="1"/>
        <v>12</v>
      </c>
      <c r="B16" s="37">
        <v>12</v>
      </c>
      <c r="D16" s="38" t="s">
        <v>100</v>
      </c>
      <c r="E16" s="38" t="s">
        <v>101</v>
      </c>
      <c r="F16" s="53" t="s">
        <v>70</v>
      </c>
      <c r="G16" s="53" t="s">
        <v>70</v>
      </c>
      <c r="H16" s="38" t="str">
        <f t="shared" si="0"/>
        <v>0120MergedReorg</v>
      </c>
      <c r="I16" s="38" t="s">
        <v>101</v>
      </c>
      <c r="J16" s="40"/>
      <c r="K16" s="159"/>
      <c r="L16" s="155"/>
      <c r="M16" s="160"/>
      <c r="N16" s="140"/>
      <c r="O16" s="93">
        <v>0</v>
      </c>
      <c r="P16" s="93" t="s">
        <v>69</v>
      </c>
      <c r="Q16" s="93">
        <v>1</v>
      </c>
      <c r="R16" s="93" t="s">
        <v>80</v>
      </c>
      <c r="S16" s="37" t="s">
        <v>102</v>
      </c>
      <c r="T16" s="37" t="s">
        <v>103</v>
      </c>
    </row>
    <row r="17" spans="1:20" s="37" customFormat="1" ht="12.75" x14ac:dyDescent="0.2">
      <c r="A17" s="37">
        <f t="shared" si="1"/>
        <v>13</v>
      </c>
      <c r="B17" s="37">
        <v>13</v>
      </c>
      <c r="D17" s="38" t="s">
        <v>104</v>
      </c>
      <c r="E17" s="38" t="s">
        <v>105</v>
      </c>
      <c r="F17" s="53" t="s">
        <v>70</v>
      </c>
      <c r="G17" s="53" t="s">
        <v>70</v>
      </c>
      <c r="H17" s="38" t="str">
        <f t="shared" si="0"/>
        <v>0130busname</v>
      </c>
      <c r="I17" s="38" t="s">
        <v>105</v>
      </c>
      <c r="J17" s="40"/>
      <c r="K17" s="159"/>
      <c r="L17" s="155"/>
      <c r="M17" s="160"/>
      <c r="N17" s="140"/>
      <c r="O17" s="93"/>
      <c r="P17" s="93" t="s">
        <v>70</v>
      </c>
      <c r="Q17" s="93">
        <v>100</v>
      </c>
      <c r="R17" s="93" t="s">
        <v>72</v>
      </c>
    </row>
    <row r="18" spans="1:20" s="37" customFormat="1" ht="12.75" x14ac:dyDescent="0.2">
      <c r="A18" s="37">
        <f t="shared" si="1"/>
        <v>14</v>
      </c>
      <c r="B18" s="37">
        <v>14</v>
      </c>
      <c r="D18" s="38" t="s">
        <v>106</v>
      </c>
      <c r="E18" s="38" t="s">
        <v>107</v>
      </c>
      <c r="F18" s="53" t="s">
        <v>70</v>
      </c>
      <c r="G18" s="53" t="s">
        <v>70</v>
      </c>
      <c r="H18" s="38" t="str">
        <f t="shared" si="0"/>
        <v>0140newmailingaddr</v>
      </c>
      <c r="I18" s="38" t="s">
        <v>107</v>
      </c>
      <c r="J18" s="40"/>
      <c r="K18" s="159" t="s">
        <v>347</v>
      </c>
      <c r="L18" s="155" t="s">
        <v>348</v>
      </c>
      <c r="M18" s="160"/>
      <c r="N18" s="140"/>
      <c r="O18" s="93">
        <v>0</v>
      </c>
      <c r="P18" s="93" t="s">
        <v>69</v>
      </c>
      <c r="Q18" s="93">
        <v>1</v>
      </c>
      <c r="R18" s="93" t="s">
        <v>80</v>
      </c>
      <c r="S18" s="37" t="s">
        <v>102</v>
      </c>
      <c r="T18" s="37" t="s">
        <v>103</v>
      </c>
    </row>
    <row r="19" spans="1:20" s="37" customFormat="1" ht="12.75" x14ac:dyDescent="0.2">
      <c r="A19" s="37">
        <f t="shared" si="1"/>
        <v>15</v>
      </c>
      <c r="B19" s="37">
        <v>15</v>
      </c>
      <c r="D19" s="38" t="s">
        <v>108</v>
      </c>
      <c r="E19" s="38" t="s">
        <v>109</v>
      </c>
      <c r="F19" s="53" t="s">
        <v>70</v>
      </c>
      <c r="G19" s="53" t="s">
        <v>70</v>
      </c>
      <c r="H19" s="38" t="str">
        <f t="shared" si="0"/>
        <v>0150addr2</v>
      </c>
      <c r="I19" s="38" t="s">
        <v>109</v>
      </c>
      <c r="J19" s="40"/>
      <c r="K19" s="159"/>
      <c r="L19" s="155"/>
      <c r="M19" s="160"/>
      <c r="N19" s="140"/>
      <c r="O19" s="93"/>
      <c r="P19" s="93" t="s">
        <v>70</v>
      </c>
      <c r="Q19" s="93">
        <v>75</v>
      </c>
      <c r="R19" s="93" t="s">
        <v>72</v>
      </c>
    </row>
    <row r="20" spans="1:20" s="37" customFormat="1" ht="12.75" x14ac:dyDescent="0.2">
      <c r="A20" s="37">
        <f t="shared" si="1"/>
        <v>16</v>
      </c>
      <c r="B20" s="37">
        <v>16</v>
      </c>
      <c r="D20" s="38" t="s">
        <v>110</v>
      </c>
      <c r="E20" s="38" t="s">
        <v>111</v>
      </c>
      <c r="F20" s="53" t="s">
        <v>70</v>
      </c>
      <c r="G20" s="53" t="s">
        <v>70</v>
      </c>
      <c r="H20" s="38" t="str">
        <f t="shared" si="0"/>
        <v>0160city</v>
      </c>
      <c r="I20" s="38" t="s">
        <v>111</v>
      </c>
      <c r="J20" s="40"/>
      <c r="K20" s="159"/>
      <c r="L20" s="155"/>
      <c r="M20" s="160"/>
      <c r="N20" s="140"/>
      <c r="O20" s="93"/>
      <c r="P20" s="93" t="s">
        <v>70</v>
      </c>
      <c r="Q20" s="93">
        <v>30</v>
      </c>
      <c r="R20" s="93" t="s">
        <v>72</v>
      </c>
    </row>
    <row r="21" spans="1:20" s="37" customFormat="1" ht="12.75" x14ac:dyDescent="0.2">
      <c r="A21" s="37">
        <f t="shared" si="1"/>
        <v>17</v>
      </c>
      <c r="B21" s="37">
        <v>17</v>
      </c>
      <c r="D21" s="38" t="s">
        <v>112</v>
      </c>
      <c r="E21" s="38" t="s">
        <v>113</v>
      </c>
      <c r="F21" s="53" t="s">
        <v>70</v>
      </c>
      <c r="G21" s="53" t="s">
        <v>70</v>
      </c>
      <c r="H21" s="38" t="str">
        <f t="shared" si="0"/>
        <v>0170state</v>
      </c>
      <c r="I21" s="38" t="s">
        <v>113</v>
      </c>
      <c r="J21" s="40"/>
      <c r="K21" s="159"/>
      <c r="L21" s="155"/>
      <c r="M21" s="160"/>
      <c r="N21" s="140"/>
      <c r="O21" s="93"/>
      <c r="P21" s="93" t="s">
        <v>70</v>
      </c>
      <c r="Q21" s="93">
        <v>10</v>
      </c>
      <c r="R21" s="93" t="s">
        <v>72</v>
      </c>
      <c r="T21" s="37" t="s">
        <v>114</v>
      </c>
    </row>
    <row r="22" spans="1:20" s="37" customFormat="1" ht="12.75" x14ac:dyDescent="0.2">
      <c r="A22" s="37">
        <f t="shared" si="1"/>
        <v>18</v>
      </c>
      <c r="B22" s="37">
        <v>18</v>
      </c>
      <c r="D22" s="38" t="s">
        <v>115</v>
      </c>
      <c r="E22" s="38" t="s">
        <v>116</v>
      </c>
      <c r="F22" s="53" t="s">
        <v>70</v>
      </c>
      <c r="G22" s="53" t="s">
        <v>70</v>
      </c>
      <c r="H22" s="38" t="str">
        <f t="shared" si="0"/>
        <v>0180postalcode</v>
      </c>
      <c r="I22" s="38" t="s">
        <v>116</v>
      </c>
      <c r="J22" s="40"/>
      <c r="K22" s="159"/>
      <c r="L22" s="155"/>
      <c r="M22" s="160"/>
      <c r="N22" s="140"/>
      <c r="O22" s="93"/>
      <c r="P22" s="93" t="s">
        <v>70</v>
      </c>
      <c r="Q22" s="93">
        <v>15</v>
      </c>
      <c r="R22" s="93" t="s">
        <v>72</v>
      </c>
      <c r="S22" s="37" t="s">
        <v>117</v>
      </c>
    </row>
    <row r="23" spans="1:20" s="37" customFormat="1" ht="12.75" x14ac:dyDescent="0.2">
      <c r="A23" s="37">
        <f t="shared" si="1"/>
        <v>19</v>
      </c>
      <c r="B23" s="37">
        <v>19</v>
      </c>
      <c r="D23" s="38" t="s">
        <v>118</v>
      </c>
      <c r="E23" s="38" t="s">
        <v>119</v>
      </c>
      <c r="F23" s="53" t="s">
        <v>70</v>
      </c>
      <c r="G23" s="53" t="s">
        <v>70</v>
      </c>
      <c r="H23" s="38" t="str">
        <f t="shared" si="0"/>
        <v>0190ParentName</v>
      </c>
      <c r="I23" s="38" t="s">
        <v>119</v>
      </c>
      <c r="K23" s="159" t="s">
        <v>349</v>
      </c>
      <c r="L23" s="155" t="s">
        <v>349</v>
      </c>
      <c r="M23" s="160"/>
      <c r="N23" s="141"/>
      <c r="O23" s="93"/>
      <c r="P23" s="93" t="s">
        <v>70</v>
      </c>
      <c r="Q23" s="93">
        <v>75</v>
      </c>
      <c r="R23" s="93" t="s">
        <v>72</v>
      </c>
    </row>
    <row r="24" spans="1:20" s="37" customFormat="1" ht="12.75" x14ac:dyDescent="0.2">
      <c r="A24" s="37">
        <f t="shared" si="1"/>
        <v>20</v>
      </c>
      <c r="B24" s="37">
        <v>20</v>
      </c>
      <c r="D24" s="38" t="s">
        <v>120</v>
      </c>
      <c r="E24" s="38" t="s">
        <v>121</v>
      </c>
      <c r="F24" s="53" t="s">
        <v>70</v>
      </c>
      <c r="G24" s="53" t="s">
        <v>70</v>
      </c>
      <c r="H24" s="38" t="str">
        <f t="shared" si="0"/>
        <v>0200ParentFEIN</v>
      </c>
      <c r="I24" s="38" t="s">
        <v>121</v>
      </c>
      <c r="K24" s="159" t="s">
        <v>345</v>
      </c>
      <c r="L24" s="155" t="s">
        <v>345</v>
      </c>
      <c r="M24" s="160"/>
      <c r="N24" s="141"/>
      <c r="O24" s="93"/>
      <c r="P24" s="93" t="s">
        <v>70</v>
      </c>
      <c r="Q24" s="93">
        <v>11</v>
      </c>
      <c r="R24" s="93" t="s">
        <v>72</v>
      </c>
      <c r="S24" s="37" t="s">
        <v>95</v>
      </c>
    </row>
    <row r="25" spans="1:20" s="37" customFormat="1" ht="12.75" x14ac:dyDescent="0.2">
      <c r="A25" s="37">
        <f t="shared" si="1"/>
        <v>21</v>
      </c>
      <c r="B25" s="37">
        <v>21</v>
      </c>
      <c r="D25" s="38" t="s">
        <v>122</v>
      </c>
      <c r="E25" s="38" t="s">
        <v>123</v>
      </c>
      <c r="F25" s="53" t="s">
        <v>70</v>
      </c>
      <c r="G25" s="53" t="s">
        <v>70</v>
      </c>
      <c r="H25" s="38" t="str">
        <f t="shared" si="0"/>
        <v>0210MergeReorgName</v>
      </c>
      <c r="I25" s="38" t="s">
        <v>123</v>
      </c>
      <c r="K25" s="159" t="s">
        <v>350</v>
      </c>
      <c r="L25" s="155" t="s">
        <v>350</v>
      </c>
      <c r="M25" s="160"/>
      <c r="N25" s="141"/>
      <c r="O25" s="93"/>
      <c r="P25" s="93" t="s">
        <v>70</v>
      </c>
      <c r="Q25" s="93">
        <v>75</v>
      </c>
      <c r="R25" s="93" t="s">
        <v>72</v>
      </c>
    </row>
    <row r="26" spans="1:20" s="37" customFormat="1" ht="12.75" x14ac:dyDescent="0.2">
      <c r="A26" s="37">
        <f t="shared" si="1"/>
        <v>22</v>
      </c>
      <c r="B26" s="37">
        <v>22</v>
      </c>
      <c r="D26" s="38" t="s">
        <v>124</v>
      </c>
      <c r="E26" s="38" t="s">
        <v>125</v>
      </c>
      <c r="F26" s="53" t="s">
        <v>70</v>
      </c>
      <c r="G26" s="53" t="s">
        <v>70</v>
      </c>
      <c r="H26" s="38" t="str">
        <f t="shared" si="0"/>
        <v>0220PrevBusFEIN</v>
      </c>
      <c r="I26" s="38" t="s">
        <v>125</v>
      </c>
      <c r="J26" s="37" t="s">
        <v>351</v>
      </c>
      <c r="K26" s="159" t="s">
        <v>351</v>
      </c>
      <c r="L26" s="155" t="s">
        <v>351</v>
      </c>
      <c r="M26" s="160"/>
      <c r="N26" s="141"/>
      <c r="O26" s="93"/>
      <c r="P26" s="93" t="s">
        <v>70</v>
      </c>
      <c r="Q26" s="93">
        <v>11</v>
      </c>
      <c r="R26" s="93" t="s">
        <v>72</v>
      </c>
      <c r="S26" s="37" t="s">
        <v>95</v>
      </c>
    </row>
    <row r="27" spans="1:20" s="37" customFormat="1" ht="12.75" x14ac:dyDescent="0.2">
      <c r="A27" s="37">
        <f t="shared" si="1"/>
        <v>23</v>
      </c>
      <c r="B27" s="37">
        <v>23</v>
      </c>
      <c r="D27" s="38" t="s">
        <v>126</v>
      </c>
      <c r="E27" s="38" t="s">
        <v>127</v>
      </c>
      <c r="F27" s="53" t="s">
        <v>70</v>
      </c>
      <c r="G27" s="53" t="s">
        <v>70</v>
      </c>
      <c r="H27" s="38" t="str">
        <f t="shared" si="0"/>
        <v>0230InitialReturn</v>
      </c>
      <c r="I27" s="38" t="s">
        <v>127</v>
      </c>
      <c r="J27" s="40" t="s">
        <v>127</v>
      </c>
      <c r="K27" s="159" t="s">
        <v>127</v>
      </c>
      <c r="L27" s="155" t="s">
        <v>127</v>
      </c>
      <c r="M27" s="160" t="s">
        <v>352</v>
      </c>
      <c r="N27" s="140"/>
      <c r="O27" s="93">
        <v>0</v>
      </c>
      <c r="P27" s="93" t="s">
        <v>69</v>
      </c>
      <c r="Q27" s="93">
        <v>1</v>
      </c>
      <c r="R27" s="93" t="s">
        <v>80</v>
      </c>
      <c r="S27" s="37" t="s">
        <v>102</v>
      </c>
      <c r="T27" s="37" t="s">
        <v>103</v>
      </c>
    </row>
    <row r="28" spans="1:20" s="37" customFormat="1" ht="12.75" x14ac:dyDescent="0.2">
      <c r="A28" s="37">
        <f t="shared" si="1"/>
        <v>24</v>
      </c>
      <c r="B28" s="37">
        <v>24</v>
      </c>
      <c r="D28" s="38" t="s">
        <v>128</v>
      </c>
      <c r="E28" s="38" t="s">
        <v>129</v>
      </c>
      <c r="F28" s="53" t="s">
        <v>70</v>
      </c>
      <c r="G28" s="53" t="s">
        <v>70</v>
      </c>
      <c r="H28" s="38" t="str">
        <f t="shared" si="0"/>
        <v>0240FinalReturn</v>
      </c>
      <c r="I28" s="38" t="s">
        <v>129</v>
      </c>
      <c r="J28" s="40" t="s">
        <v>353</v>
      </c>
      <c r="K28" s="159" t="s">
        <v>353</v>
      </c>
      <c r="L28" s="155" t="s">
        <v>129</v>
      </c>
      <c r="M28" s="160" t="s">
        <v>352</v>
      </c>
      <c r="N28" s="140"/>
      <c r="O28" s="93">
        <v>0</v>
      </c>
      <c r="P28" s="93" t="s">
        <v>69</v>
      </c>
      <c r="Q28" s="93">
        <v>1</v>
      </c>
      <c r="R28" s="93" t="s">
        <v>80</v>
      </c>
      <c r="S28" s="37" t="s">
        <v>102</v>
      </c>
      <c r="T28" s="37" t="s">
        <v>103</v>
      </c>
    </row>
    <row r="29" spans="1:20" s="37" customFormat="1" ht="12.75" x14ac:dyDescent="0.2">
      <c r="A29" s="37">
        <f t="shared" si="1"/>
        <v>25</v>
      </c>
      <c r="B29" s="37">
        <v>25</v>
      </c>
      <c r="D29" s="38" t="s">
        <v>130</v>
      </c>
      <c r="E29" s="38" t="s">
        <v>131</v>
      </c>
      <c r="F29" s="53" t="s">
        <v>70</v>
      </c>
      <c r="G29" s="53" t="s">
        <v>70</v>
      </c>
      <c r="H29" s="38" t="str">
        <f t="shared" si="0"/>
        <v>0250amendedreturn</v>
      </c>
      <c r="I29" s="38" t="s">
        <v>131</v>
      </c>
      <c r="J29" s="40" t="s">
        <v>354</v>
      </c>
      <c r="K29" s="159" t="s">
        <v>355</v>
      </c>
      <c r="L29" s="155" t="s">
        <v>356</v>
      </c>
      <c r="M29" s="160"/>
      <c r="N29" s="140"/>
      <c r="O29" s="93">
        <v>0</v>
      </c>
      <c r="P29" s="93" t="s">
        <v>69</v>
      </c>
      <c r="Q29" s="93">
        <v>1</v>
      </c>
      <c r="R29" s="93" t="s">
        <v>80</v>
      </c>
      <c r="S29" s="37" t="s">
        <v>102</v>
      </c>
      <c r="T29" s="37" t="s">
        <v>103</v>
      </c>
    </row>
    <row r="30" spans="1:20" s="37" customFormat="1" ht="12.75" customHeight="1" x14ac:dyDescent="0.2">
      <c r="A30" s="37">
        <f t="shared" si="1"/>
        <v>26</v>
      </c>
      <c r="B30" s="37">
        <v>26</v>
      </c>
      <c r="D30" s="38" t="s">
        <v>132</v>
      </c>
      <c r="E30" s="38" t="s">
        <v>132</v>
      </c>
      <c r="F30" s="53" t="s">
        <v>70</v>
      </c>
      <c r="G30" s="53" t="s">
        <v>70</v>
      </c>
      <c r="H30" s="38" t="str">
        <f t="shared" si="0"/>
        <v>0260Extension</v>
      </c>
      <c r="I30" s="38" t="s">
        <v>132</v>
      </c>
      <c r="J30" s="40" t="s">
        <v>357</v>
      </c>
      <c r="K30" s="159" t="s">
        <v>357</v>
      </c>
      <c r="L30" s="155" t="s">
        <v>358</v>
      </c>
      <c r="M30" s="160" t="s">
        <v>352</v>
      </c>
      <c r="N30" s="140" t="s">
        <v>359</v>
      </c>
      <c r="O30" s="93">
        <v>0</v>
      </c>
      <c r="P30" s="93" t="s">
        <v>69</v>
      </c>
      <c r="Q30" s="93">
        <v>1</v>
      </c>
      <c r="R30" s="93" t="s">
        <v>80</v>
      </c>
      <c r="S30" s="37" t="s">
        <v>102</v>
      </c>
      <c r="T30" s="37" t="s">
        <v>103</v>
      </c>
    </row>
    <row r="31" spans="1:20" s="37" customFormat="1" ht="12.75" x14ac:dyDescent="0.2">
      <c r="A31" s="37">
        <f t="shared" si="1"/>
        <v>27</v>
      </c>
      <c r="B31" s="37">
        <v>27</v>
      </c>
      <c r="C31" s="37" t="s">
        <v>360</v>
      </c>
      <c r="D31" s="38" t="s">
        <v>133</v>
      </c>
      <c r="E31" s="38" t="s">
        <v>134</v>
      </c>
      <c r="F31" s="53" t="s">
        <v>70</v>
      </c>
      <c r="G31" s="53" t="s">
        <v>70</v>
      </c>
      <c r="H31" s="38" t="str">
        <f t="shared" si="0"/>
        <v>0270MCGI</v>
      </c>
      <c r="I31" s="38" t="s">
        <v>134</v>
      </c>
      <c r="J31" s="40" t="s">
        <v>361</v>
      </c>
      <c r="K31" s="159" t="s">
        <v>361</v>
      </c>
      <c r="L31" s="155" t="s">
        <v>361</v>
      </c>
      <c r="M31" s="160" t="s">
        <v>362</v>
      </c>
      <c r="N31" s="140"/>
      <c r="O31" s="93">
        <v>0</v>
      </c>
      <c r="P31" s="93" t="s">
        <v>69</v>
      </c>
      <c r="Q31" s="93">
        <v>16</v>
      </c>
      <c r="R31" s="93" t="s">
        <v>80</v>
      </c>
      <c r="S31" s="37" t="s">
        <v>139</v>
      </c>
      <c r="T31" s="37" t="s">
        <v>140</v>
      </c>
    </row>
    <row r="32" spans="1:20" s="37" customFormat="1" ht="12.75" customHeight="1" x14ac:dyDescent="0.2">
      <c r="A32" s="37">
        <f t="shared" si="1"/>
        <v>28</v>
      </c>
      <c r="B32" s="37">
        <v>28</v>
      </c>
      <c r="C32" s="37" t="s">
        <v>363</v>
      </c>
      <c r="D32" s="38" t="s">
        <v>137</v>
      </c>
      <c r="E32" s="38" t="s">
        <v>138</v>
      </c>
      <c r="F32" s="53" t="s">
        <v>70</v>
      </c>
      <c r="G32" s="53" t="s">
        <v>70</v>
      </c>
      <c r="H32" s="38" t="str">
        <f t="shared" si="0"/>
        <v>0280TotalGI</v>
      </c>
      <c r="I32" s="38" t="s">
        <v>138</v>
      </c>
      <c r="J32" s="40" t="s">
        <v>364</v>
      </c>
      <c r="K32" s="159" t="s">
        <v>364</v>
      </c>
      <c r="L32" s="155" t="s">
        <v>365</v>
      </c>
      <c r="M32" s="160" t="s">
        <v>362</v>
      </c>
      <c r="N32" s="140" t="s">
        <v>366</v>
      </c>
      <c r="O32" s="93">
        <v>0</v>
      </c>
      <c r="P32" s="93" t="s">
        <v>69</v>
      </c>
      <c r="Q32" s="93">
        <v>16</v>
      </c>
      <c r="R32" s="93" t="s">
        <v>80</v>
      </c>
      <c r="S32" s="37" t="s">
        <v>139</v>
      </c>
      <c r="T32" s="37" t="s">
        <v>140</v>
      </c>
    </row>
    <row r="33" spans="1:21" s="37" customFormat="1" ht="12.75" x14ac:dyDescent="0.2">
      <c r="A33" s="37">
        <f t="shared" si="1"/>
        <v>29</v>
      </c>
      <c r="B33" s="37">
        <v>29</v>
      </c>
      <c r="C33" s="37" t="s">
        <v>367</v>
      </c>
      <c r="D33" s="37" t="s">
        <v>141</v>
      </c>
      <c r="E33" s="38" t="s">
        <v>142</v>
      </c>
      <c r="F33" s="53" t="s">
        <v>70</v>
      </c>
      <c r="G33" s="53" t="s">
        <v>70</v>
      </c>
      <c r="H33" s="38" t="str">
        <f t="shared" si="0"/>
        <v>0290MCApportionment</v>
      </c>
      <c r="I33" s="38" t="s">
        <v>142</v>
      </c>
      <c r="J33" s="40" t="s">
        <v>368</v>
      </c>
      <c r="K33" s="159" t="s">
        <v>368</v>
      </c>
      <c r="L33" s="155" t="s">
        <v>368</v>
      </c>
      <c r="M33" s="160" t="s">
        <v>369</v>
      </c>
      <c r="N33" s="140"/>
      <c r="O33" s="93">
        <v>0</v>
      </c>
      <c r="P33" s="93" t="s">
        <v>69</v>
      </c>
      <c r="Q33" s="93">
        <v>8</v>
      </c>
      <c r="R33" s="93" t="s">
        <v>80</v>
      </c>
      <c r="S33" s="37" t="s">
        <v>143</v>
      </c>
      <c r="T33" s="37" t="s">
        <v>144</v>
      </c>
    </row>
    <row r="34" spans="1:21" s="37" customFormat="1" ht="12.75" x14ac:dyDescent="0.2">
      <c r="A34" s="37">
        <f t="shared" si="1"/>
        <v>30</v>
      </c>
      <c r="B34" s="37">
        <v>30</v>
      </c>
      <c r="C34" s="37" t="s">
        <v>370</v>
      </c>
      <c r="D34" s="38" t="s">
        <v>145</v>
      </c>
      <c r="E34" s="38" t="s">
        <v>146</v>
      </c>
      <c r="F34" s="53" t="s">
        <v>70</v>
      </c>
      <c r="G34" s="53" t="s">
        <v>70</v>
      </c>
      <c r="H34" s="38" t="str">
        <f t="shared" si="0"/>
        <v>0300CPGI</v>
      </c>
      <c r="I34" s="38" t="s">
        <v>146</v>
      </c>
      <c r="J34" s="40" t="s">
        <v>371</v>
      </c>
      <c r="K34" s="159" t="s">
        <v>371</v>
      </c>
      <c r="L34" s="155" t="s">
        <v>371</v>
      </c>
      <c r="M34" s="160" t="s">
        <v>362</v>
      </c>
      <c r="N34" s="140"/>
      <c r="O34" s="93">
        <v>0</v>
      </c>
      <c r="P34" s="93" t="s">
        <v>69</v>
      </c>
      <c r="Q34" s="93">
        <v>16</v>
      </c>
      <c r="R34" s="93" t="s">
        <v>80</v>
      </c>
      <c r="S34" s="37" t="s">
        <v>139</v>
      </c>
      <c r="T34" s="37" t="s">
        <v>140</v>
      </c>
    </row>
    <row r="35" spans="1:21" s="37" customFormat="1" ht="12.75" x14ac:dyDescent="0.2">
      <c r="A35" s="37">
        <f t="shared" si="1"/>
        <v>31</v>
      </c>
      <c r="B35" s="37">
        <v>31</v>
      </c>
      <c r="C35" s="37" t="s">
        <v>372</v>
      </c>
      <c r="D35" s="38" t="s">
        <v>147</v>
      </c>
      <c r="E35" s="38" t="s">
        <v>148</v>
      </c>
      <c r="F35" s="53" t="s">
        <v>70</v>
      </c>
      <c r="G35" s="53" t="s">
        <v>70</v>
      </c>
      <c r="H35" s="38" t="str">
        <f t="shared" si="0"/>
        <v>0310TotalGICPDifferent</v>
      </c>
      <c r="I35" s="38" t="s">
        <v>148</v>
      </c>
      <c r="J35" s="40" t="s">
        <v>373</v>
      </c>
      <c r="K35" s="159" t="s">
        <v>373</v>
      </c>
      <c r="L35" s="155" t="s">
        <v>373</v>
      </c>
      <c r="M35" s="160" t="s">
        <v>362</v>
      </c>
      <c r="N35" s="140"/>
      <c r="O35" s="93">
        <v>0</v>
      </c>
      <c r="P35" s="93" t="s">
        <v>69</v>
      </c>
      <c r="Q35" s="93">
        <v>16</v>
      </c>
      <c r="R35" s="93" t="s">
        <v>80</v>
      </c>
      <c r="S35" s="37" t="s">
        <v>139</v>
      </c>
      <c r="T35" s="37" t="s">
        <v>140</v>
      </c>
    </row>
    <row r="36" spans="1:21" s="37" customFormat="1" ht="12.75" x14ac:dyDescent="0.2">
      <c r="A36" s="37">
        <f t="shared" si="1"/>
        <v>32</v>
      </c>
      <c r="B36" s="37">
        <v>32</v>
      </c>
      <c r="C36" s="37" t="s">
        <v>374</v>
      </c>
      <c r="D36" s="38" t="s">
        <v>149</v>
      </c>
      <c r="E36" s="38" t="s">
        <v>150</v>
      </c>
      <c r="F36" s="53" t="s">
        <v>70</v>
      </c>
      <c r="G36" s="53" t="s">
        <v>70</v>
      </c>
      <c r="H36" s="38" t="str">
        <f t="shared" si="0"/>
        <v>0320CPApportionment</v>
      </c>
      <c r="I36" s="38" t="s">
        <v>150</v>
      </c>
      <c r="J36" s="40" t="s">
        <v>375</v>
      </c>
      <c r="K36" s="159" t="s">
        <v>375</v>
      </c>
      <c r="L36" s="155" t="s">
        <v>375</v>
      </c>
      <c r="M36" s="160" t="s">
        <v>369</v>
      </c>
      <c r="N36" s="140"/>
      <c r="O36" s="93">
        <v>0</v>
      </c>
      <c r="P36" s="93" t="s">
        <v>69</v>
      </c>
      <c r="Q36" s="93">
        <v>8</v>
      </c>
      <c r="R36" s="93" t="s">
        <v>80</v>
      </c>
      <c r="S36" s="37" t="s">
        <v>143</v>
      </c>
      <c r="T36" s="37" t="s">
        <v>144</v>
      </c>
    </row>
    <row r="37" spans="1:21" s="37" customFormat="1" ht="12.75" x14ac:dyDescent="0.2">
      <c r="A37" s="37">
        <f t="shared" si="1"/>
        <v>33</v>
      </c>
      <c r="B37" s="37">
        <v>33</v>
      </c>
      <c r="D37" s="145" t="s">
        <v>151</v>
      </c>
      <c r="E37" s="38" t="s">
        <v>152</v>
      </c>
      <c r="F37" s="53" t="s">
        <v>70</v>
      </c>
      <c r="G37" s="53" t="s">
        <v>70</v>
      </c>
      <c r="H37" s="38" t="str">
        <f t="shared" ref="H37:H62" si="2">_xlfn.CONCAT(RIGHT(_xlfn.CONCAT("000",A37),3),0,E37)</f>
        <v>0330MCExempt</v>
      </c>
      <c r="I37" s="38" t="s">
        <v>152</v>
      </c>
      <c r="J37" s="40" t="s">
        <v>376</v>
      </c>
      <c r="K37" s="159" t="s">
        <v>376</v>
      </c>
      <c r="L37" s="155" t="s">
        <v>376</v>
      </c>
      <c r="M37" s="160" t="s">
        <v>377</v>
      </c>
      <c r="N37" s="140"/>
      <c r="O37" s="93">
        <v>0</v>
      </c>
      <c r="P37" s="93" t="s">
        <v>69</v>
      </c>
      <c r="Q37" s="93">
        <v>1</v>
      </c>
      <c r="R37" s="93" t="s">
        <v>80</v>
      </c>
      <c r="S37" s="37" t="s">
        <v>102</v>
      </c>
      <c r="T37" s="37" t="s">
        <v>103</v>
      </c>
    </row>
    <row r="38" spans="1:21" s="37" customFormat="1" ht="12.75" x14ac:dyDescent="0.2">
      <c r="A38" s="37">
        <f t="shared" si="1"/>
        <v>34</v>
      </c>
      <c r="B38" s="37">
        <v>34</v>
      </c>
      <c r="D38" s="145" t="s">
        <v>153</v>
      </c>
      <c r="E38" s="38" t="s">
        <v>154</v>
      </c>
      <c r="F38" s="53" t="s">
        <v>70</v>
      </c>
      <c r="G38" s="53" t="s">
        <v>70</v>
      </c>
      <c r="H38" s="38" t="str">
        <f t="shared" si="2"/>
        <v>0340MCExemptReason</v>
      </c>
      <c r="I38" s="38" t="s">
        <v>154</v>
      </c>
      <c r="J38" s="40"/>
      <c r="K38" s="159" t="s">
        <v>378</v>
      </c>
      <c r="L38" s="155" t="s">
        <v>378</v>
      </c>
      <c r="M38" s="160"/>
      <c r="N38" s="140"/>
      <c r="O38" s="93">
        <v>0</v>
      </c>
      <c r="P38" s="93" t="s">
        <v>69</v>
      </c>
      <c r="Q38" s="93">
        <v>2</v>
      </c>
      <c r="R38" s="93" t="s">
        <v>80</v>
      </c>
      <c r="S38" s="37" t="s">
        <v>155</v>
      </c>
      <c r="T38" s="37" t="s">
        <v>379</v>
      </c>
      <c r="U38" s="37" t="s">
        <v>157</v>
      </c>
    </row>
    <row r="39" spans="1:21" s="37" customFormat="1" ht="12.75" x14ac:dyDescent="0.2">
      <c r="A39" s="37">
        <f t="shared" si="1"/>
        <v>35</v>
      </c>
      <c r="B39" s="37">
        <v>35</v>
      </c>
      <c r="D39" s="145" t="s">
        <v>158</v>
      </c>
      <c r="E39" s="38" t="s">
        <v>159</v>
      </c>
      <c r="F39" s="53" t="s">
        <v>70</v>
      </c>
      <c r="G39" s="53" t="s">
        <v>70</v>
      </c>
      <c r="H39" s="38" t="str">
        <f t="shared" si="2"/>
        <v>0350CPExempt</v>
      </c>
      <c r="I39" s="38" t="s">
        <v>159</v>
      </c>
      <c r="J39" s="40" t="s">
        <v>380</v>
      </c>
      <c r="K39" s="159" t="s">
        <v>380</v>
      </c>
      <c r="L39" s="155" t="s">
        <v>380</v>
      </c>
      <c r="M39" s="160" t="s">
        <v>377</v>
      </c>
      <c r="N39" s="140"/>
      <c r="O39" s="93">
        <v>0</v>
      </c>
      <c r="P39" s="93" t="s">
        <v>69</v>
      </c>
      <c r="Q39" s="93">
        <v>1</v>
      </c>
      <c r="R39" s="93" t="s">
        <v>80</v>
      </c>
      <c r="S39" s="37" t="s">
        <v>102</v>
      </c>
      <c r="T39" s="37" t="s">
        <v>103</v>
      </c>
    </row>
    <row r="40" spans="1:21" s="37" customFormat="1" ht="12.75" x14ac:dyDescent="0.2">
      <c r="A40" s="37">
        <f t="shared" si="1"/>
        <v>36</v>
      </c>
      <c r="B40" s="37">
        <v>36</v>
      </c>
      <c r="D40" s="145" t="s">
        <v>160</v>
      </c>
      <c r="E40" s="38" t="s">
        <v>161</v>
      </c>
      <c r="F40" s="53" t="s">
        <v>70</v>
      </c>
      <c r="G40" s="53" t="s">
        <v>70</v>
      </c>
      <c r="H40" s="38" t="str">
        <f t="shared" si="2"/>
        <v>0360CPExemptReason</v>
      </c>
      <c r="I40" s="38" t="s">
        <v>161</v>
      </c>
      <c r="J40" s="40"/>
      <c r="K40" s="159" t="s">
        <v>381</v>
      </c>
      <c r="L40" s="155" t="s">
        <v>381</v>
      </c>
      <c r="M40" s="160"/>
      <c r="N40" s="140"/>
      <c r="O40" s="93">
        <v>0</v>
      </c>
      <c r="P40" s="93" t="s">
        <v>69</v>
      </c>
      <c r="Q40" s="93">
        <v>2</v>
      </c>
      <c r="R40" s="93" t="s">
        <v>80</v>
      </c>
      <c r="S40" s="37" t="s">
        <v>155</v>
      </c>
      <c r="T40" s="37" t="s">
        <v>162</v>
      </c>
      <c r="U40" s="37" t="s">
        <v>157</v>
      </c>
    </row>
    <row r="41" spans="1:21" s="37" customFormat="1" ht="12.75" x14ac:dyDescent="0.2">
      <c r="A41" s="37">
        <f t="shared" si="1"/>
        <v>37</v>
      </c>
      <c r="B41" s="37">
        <v>37</v>
      </c>
      <c r="C41" s="37" t="s">
        <v>382</v>
      </c>
      <c r="D41" s="38" t="s">
        <v>383</v>
      </c>
      <c r="E41" s="38" t="s">
        <v>164</v>
      </c>
      <c r="F41" s="53" t="s">
        <v>70</v>
      </c>
      <c r="G41" s="53" t="s">
        <v>70</v>
      </c>
      <c r="H41" s="38" t="str">
        <f t="shared" si="2"/>
        <v>0370NetIncome</v>
      </c>
      <c r="I41" s="38" t="s">
        <v>164</v>
      </c>
      <c r="J41" s="37" t="s">
        <v>164</v>
      </c>
      <c r="K41" s="159" t="s">
        <v>164</v>
      </c>
      <c r="L41" s="155" t="s">
        <v>164</v>
      </c>
      <c r="M41" s="160" t="s">
        <v>384</v>
      </c>
      <c r="N41" s="141"/>
      <c r="O41" s="93">
        <v>0</v>
      </c>
      <c r="P41" s="93" t="s">
        <v>69</v>
      </c>
      <c r="Q41" s="93">
        <v>16</v>
      </c>
      <c r="R41" s="93" t="s">
        <v>80</v>
      </c>
      <c r="S41" s="37" t="s">
        <v>135</v>
      </c>
      <c r="T41" s="37" t="s">
        <v>136</v>
      </c>
    </row>
    <row r="42" spans="1:21" s="37" customFormat="1" ht="12.75" x14ac:dyDescent="0.2">
      <c r="A42" s="37">
        <v>42</v>
      </c>
      <c r="B42" s="37">
        <v>38</v>
      </c>
      <c r="C42" s="37" t="s">
        <v>385</v>
      </c>
      <c r="D42" s="38" t="s">
        <v>173</v>
      </c>
      <c r="E42" s="38" t="s">
        <v>174</v>
      </c>
      <c r="F42" s="53" t="s">
        <v>70</v>
      </c>
      <c r="G42" s="53" t="s">
        <v>70</v>
      </c>
      <c r="H42" s="38" t="str">
        <f t="shared" si="2"/>
        <v>0420TaxAddBack</v>
      </c>
      <c r="I42" s="38" t="s">
        <v>174</v>
      </c>
      <c r="J42" s="37" t="s">
        <v>174</v>
      </c>
      <c r="K42" s="159" t="s">
        <v>174</v>
      </c>
      <c r="L42" s="155" t="s">
        <v>174</v>
      </c>
      <c r="M42" s="160" t="s">
        <v>362</v>
      </c>
      <c r="N42" s="141"/>
      <c r="O42" s="93">
        <v>0</v>
      </c>
      <c r="P42" s="93" t="s">
        <v>69</v>
      </c>
      <c r="Q42" s="93">
        <v>16</v>
      </c>
      <c r="R42" s="93" t="s">
        <v>80</v>
      </c>
      <c r="S42" s="37" t="s">
        <v>139</v>
      </c>
      <c r="T42" s="37" t="s">
        <v>140</v>
      </c>
    </row>
    <row r="43" spans="1:21" s="37" customFormat="1" ht="12.75" x14ac:dyDescent="0.2">
      <c r="A43" s="37">
        <f t="shared" si="1"/>
        <v>43</v>
      </c>
      <c r="B43" s="37">
        <v>39</v>
      </c>
      <c r="C43" s="37" t="s">
        <v>386</v>
      </c>
      <c r="D43" s="38" t="s">
        <v>175</v>
      </c>
      <c r="E43" s="38" t="s">
        <v>176</v>
      </c>
      <c r="F43" s="53" t="s">
        <v>70</v>
      </c>
      <c r="G43" s="53" t="s">
        <v>70</v>
      </c>
      <c r="H43" s="38" t="str">
        <f t="shared" si="2"/>
        <v>0430OwnersCompAddBack</v>
      </c>
      <c r="I43" s="38" t="s">
        <v>176</v>
      </c>
      <c r="J43" s="37" t="s">
        <v>387</v>
      </c>
      <c r="K43" s="159" t="s">
        <v>387</v>
      </c>
      <c r="L43" s="155" t="s">
        <v>387</v>
      </c>
      <c r="M43" s="160" t="s">
        <v>362</v>
      </c>
      <c r="N43" s="141"/>
      <c r="O43" s="93">
        <v>0</v>
      </c>
      <c r="P43" s="93" t="s">
        <v>69</v>
      </c>
      <c r="Q43" s="93">
        <v>16</v>
      </c>
      <c r="R43" s="93" t="s">
        <v>80</v>
      </c>
      <c r="S43" s="37" t="s">
        <v>139</v>
      </c>
      <c r="T43" s="37" t="s">
        <v>140</v>
      </c>
    </row>
    <row r="44" spans="1:21" s="37" customFormat="1" ht="12.75" customHeight="1" x14ac:dyDescent="0.2">
      <c r="A44" s="37">
        <f t="shared" si="1"/>
        <v>44</v>
      </c>
      <c r="B44" s="37">
        <v>40</v>
      </c>
      <c r="D44" s="38" t="s">
        <v>177</v>
      </c>
      <c r="E44" s="38" t="s">
        <v>178</v>
      </c>
      <c r="F44" s="53" t="s">
        <v>70</v>
      </c>
      <c r="G44" s="53" t="s">
        <v>70</v>
      </c>
      <c r="H44" s="38" t="str">
        <f t="shared" si="2"/>
        <v>0440NumofOwners</v>
      </c>
      <c r="I44" s="38" t="s">
        <v>178</v>
      </c>
      <c r="J44" s="37" t="s">
        <v>388</v>
      </c>
      <c r="K44" s="159" t="s">
        <v>388</v>
      </c>
      <c r="L44" s="155" t="s">
        <v>389</v>
      </c>
      <c r="M44" s="160" t="s">
        <v>362</v>
      </c>
      <c r="N44" s="141" t="s">
        <v>390</v>
      </c>
      <c r="O44" s="93">
        <v>0</v>
      </c>
      <c r="P44" s="93" t="s">
        <v>69</v>
      </c>
      <c r="Q44" s="93">
        <v>8</v>
      </c>
      <c r="R44" s="93" t="s">
        <v>80</v>
      </c>
      <c r="S44" s="37" t="s">
        <v>391</v>
      </c>
      <c r="T44" s="37" t="s">
        <v>185</v>
      </c>
    </row>
    <row r="45" spans="1:21" s="37" customFormat="1" ht="12.75" x14ac:dyDescent="0.2">
      <c r="A45" s="37">
        <v>47</v>
      </c>
      <c r="B45" s="37">
        <v>41</v>
      </c>
      <c r="C45" s="37" t="s">
        <v>392</v>
      </c>
      <c r="D45" s="38" t="s">
        <v>393</v>
      </c>
      <c r="E45" s="38" t="s">
        <v>187</v>
      </c>
      <c r="F45" s="53" t="s">
        <v>70</v>
      </c>
      <c r="G45" s="53" t="s">
        <v>70</v>
      </c>
      <c r="H45" s="38" t="str">
        <f t="shared" si="2"/>
        <v>0470OtherAddandSub</v>
      </c>
      <c r="I45" s="38" t="s">
        <v>187</v>
      </c>
      <c r="J45" s="37" t="s">
        <v>394</v>
      </c>
      <c r="K45" s="159" t="s">
        <v>394</v>
      </c>
      <c r="L45" s="155" t="s">
        <v>394</v>
      </c>
      <c r="M45" s="160" t="s">
        <v>384</v>
      </c>
      <c r="N45" s="141"/>
      <c r="O45" s="93">
        <v>0</v>
      </c>
      <c r="P45" s="93" t="s">
        <v>69</v>
      </c>
      <c r="Q45" s="93">
        <v>16</v>
      </c>
      <c r="R45" s="93" t="s">
        <v>80</v>
      </c>
      <c r="S45" s="37" t="s">
        <v>135</v>
      </c>
      <c r="T45" s="37" t="s">
        <v>136</v>
      </c>
    </row>
    <row r="46" spans="1:21" s="37" customFormat="1" ht="12.75" x14ac:dyDescent="0.2">
      <c r="A46" s="37">
        <f t="shared" si="1"/>
        <v>48</v>
      </c>
      <c r="B46" s="37">
        <v>42</v>
      </c>
      <c r="C46" s="37" t="s">
        <v>395</v>
      </c>
      <c r="D46" s="38" t="s">
        <v>188</v>
      </c>
      <c r="E46" s="38" t="s">
        <v>189</v>
      </c>
      <c r="F46" s="53" t="s">
        <v>70</v>
      </c>
      <c r="G46" s="53" t="s">
        <v>70</v>
      </c>
      <c r="H46" s="38" t="str">
        <f t="shared" si="2"/>
        <v>0480AdjNI</v>
      </c>
      <c r="I46" s="38" t="s">
        <v>189</v>
      </c>
      <c r="J46" s="37" t="s">
        <v>396</v>
      </c>
      <c r="K46" s="159" t="s">
        <v>396</v>
      </c>
      <c r="L46" s="155" t="s">
        <v>396</v>
      </c>
      <c r="M46" s="160" t="s">
        <v>384</v>
      </c>
      <c r="N46" s="141"/>
      <c r="O46" s="93">
        <v>0</v>
      </c>
      <c r="P46" s="93" t="s">
        <v>69</v>
      </c>
      <c r="Q46" s="93">
        <v>16</v>
      </c>
      <c r="R46" s="93" t="s">
        <v>80</v>
      </c>
      <c r="S46" s="37" t="s">
        <v>135</v>
      </c>
      <c r="T46" s="37" t="s">
        <v>136</v>
      </c>
    </row>
    <row r="47" spans="1:21" s="37" customFormat="1" ht="12.75" x14ac:dyDescent="0.2">
      <c r="A47" s="37">
        <f t="shared" si="1"/>
        <v>49</v>
      </c>
      <c r="B47" s="37">
        <v>43</v>
      </c>
      <c r="C47" s="37" t="s">
        <v>397</v>
      </c>
      <c r="D47" s="38" t="s">
        <v>190</v>
      </c>
      <c r="E47" s="38" t="s">
        <v>191</v>
      </c>
      <c r="F47" s="53" t="s">
        <v>70</v>
      </c>
      <c r="G47" s="53" t="s">
        <v>70</v>
      </c>
      <c r="H47" s="38" t="str">
        <f t="shared" si="2"/>
        <v>0490MCModifications</v>
      </c>
      <c r="I47" s="38" t="s">
        <v>191</v>
      </c>
      <c r="J47" s="37" t="s">
        <v>398</v>
      </c>
      <c r="K47" s="159" t="s">
        <v>398</v>
      </c>
      <c r="L47" s="155" t="s">
        <v>398</v>
      </c>
      <c r="M47" s="160" t="s">
        <v>384</v>
      </c>
      <c r="N47" s="141"/>
      <c r="O47" s="93">
        <v>0</v>
      </c>
      <c r="P47" s="93" t="s">
        <v>69</v>
      </c>
      <c r="Q47" s="93">
        <v>16</v>
      </c>
      <c r="R47" s="93" t="s">
        <v>80</v>
      </c>
      <c r="S47" s="37" t="s">
        <v>135</v>
      </c>
      <c r="T47" s="37" t="s">
        <v>136</v>
      </c>
    </row>
    <row r="48" spans="1:21" s="37" customFormat="1" ht="12.75" x14ac:dyDescent="0.2">
      <c r="A48" s="37">
        <f t="shared" si="1"/>
        <v>50</v>
      </c>
      <c r="B48" s="37">
        <v>44</v>
      </c>
      <c r="C48" s="37" t="s">
        <v>399</v>
      </c>
      <c r="D48" s="38" t="s">
        <v>192</v>
      </c>
      <c r="E48" s="38" t="s">
        <v>193</v>
      </c>
      <c r="F48" s="53" t="s">
        <v>70</v>
      </c>
      <c r="G48" s="53" t="s">
        <v>70</v>
      </c>
      <c r="H48" s="38" t="str">
        <f t="shared" si="2"/>
        <v>0500MCNI</v>
      </c>
      <c r="I48" s="38" t="s">
        <v>193</v>
      </c>
      <c r="J48" s="37" t="s">
        <v>400</v>
      </c>
      <c r="K48" s="159" t="s">
        <v>400</v>
      </c>
      <c r="L48" s="155" t="s">
        <v>400</v>
      </c>
      <c r="M48" s="160" t="s">
        <v>384</v>
      </c>
      <c r="N48" s="141"/>
      <c r="O48" s="93">
        <v>0</v>
      </c>
      <c r="P48" s="93" t="s">
        <v>69</v>
      </c>
      <c r="Q48" s="93">
        <v>16</v>
      </c>
      <c r="R48" s="93" t="s">
        <v>80</v>
      </c>
      <c r="S48" s="37" t="s">
        <v>135</v>
      </c>
      <c r="T48" s="37" t="s">
        <v>136</v>
      </c>
    </row>
    <row r="49" spans="1:20" s="37" customFormat="1" ht="12.75" x14ac:dyDescent="0.2">
      <c r="A49" s="37">
        <f t="shared" si="1"/>
        <v>51</v>
      </c>
      <c r="B49" s="37">
        <v>45</v>
      </c>
      <c r="C49" s="37" t="s">
        <v>401</v>
      </c>
      <c r="D49" s="38" t="s">
        <v>194</v>
      </c>
      <c r="E49" s="38" t="s">
        <v>195</v>
      </c>
      <c r="F49" s="53" t="s">
        <v>70</v>
      </c>
      <c r="G49" s="53" t="s">
        <v>70</v>
      </c>
      <c r="H49" s="38" t="str">
        <f t="shared" si="2"/>
        <v>0510MCOwnersComp</v>
      </c>
      <c r="I49" s="38" t="s">
        <v>195</v>
      </c>
      <c r="J49" s="37" t="s">
        <v>402</v>
      </c>
      <c r="K49" s="159" t="s">
        <v>402</v>
      </c>
      <c r="L49" s="155" t="s">
        <v>402</v>
      </c>
      <c r="M49" s="160" t="s">
        <v>403</v>
      </c>
      <c r="N49" s="141"/>
      <c r="O49" s="93">
        <v>0</v>
      </c>
      <c r="P49" s="93" t="s">
        <v>69</v>
      </c>
      <c r="Q49" s="93">
        <v>16</v>
      </c>
      <c r="R49" s="93" t="s">
        <v>80</v>
      </c>
      <c r="S49" s="37" t="s">
        <v>135</v>
      </c>
      <c r="T49" s="37" t="s">
        <v>196</v>
      </c>
    </row>
    <row r="50" spans="1:20" s="37" customFormat="1" ht="12.75" x14ac:dyDescent="0.2">
      <c r="A50" s="37">
        <f t="shared" si="1"/>
        <v>52</v>
      </c>
      <c r="B50" s="37">
        <v>46</v>
      </c>
      <c r="C50" s="37" t="s">
        <v>404</v>
      </c>
      <c r="D50" s="38" t="s">
        <v>197</v>
      </c>
      <c r="E50" s="38" t="s">
        <v>198</v>
      </c>
      <c r="F50" s="53" t="s">
        <v>70</v>
      </c>
      <c r="G50" s="53" t="s">
        <v>70</v>
      </c>
      <c r="H50" s="38" t="str">
        <f t="shared" si="2"/>
        <v>0520MCSubjectNI</v>
      </c>
      <c r="I50" s="38" t="s">
        <v>198</v>
      </c>
      <c r="J50" s="37" t="s">
        <v>405</v>
      </c>
      <c r="K50" s="159" t="s">
        <v>405</v>
      </c>
      <c r="L50" s="155" t="s">
        <v>405</v>
      </c>
      <c r="M50" s="160" t="s">
        <v>384</v>
      </c>
      <c r="N50" s="141"/>
      <c r="O50" s="93">
        <v>0</v>
      </c>
      <c r="P50" s="93" t="s">
        <v>69</v>
      </c>
      <c r="Q50" s="93">
        <v>16</v>
      </c>
      <c r="R50" s="93" t="s">
        <v>80</v>
      </c>
      <c r="S50" s="37" t="s">
        <v>135</v>
      </c>
      <c r="T50" s="37" t="s">
        <v>136</v>
      </c>
    </row>
    <row r="51" spans="1:20" s="37" customFormat="1" ht="12.75" x14ac:dyDescent="0.2">
      <c r="A51" s="37">
        <f t="shared" si="1"/>
        <v>53</v>
      </c>
      <c r="B51" s="37">
        <v>47</v>
      </c>
      <c r="C51" s="37" t="s">
        <v>406</v>
      </c>
      <c r="D51" s="38" t="s">
        <v>199</v>
      </c>
      <c r="E51" s="38" t="s">
        <v>200</v>
      </c>
      <c r="F51" s="53" t="s">
        <v>70</v>
      </c>
      <c r="G51" s="53" t="s">
        <v>70</v>
      </c>
      <c r="H51" s="38" t="str">
        <f t="shared" si="2"/>
        <v>0530MCApportionedNI</v>
      </c>
      <c r="I51" s="38" t="s">
        <v>200</v>
      </c>
      <c r="J51" s="37" t="s">
        <v>407</v>
      </c>
      <c r="K51" s="159" t="s">
        <v>407</v>
      </c>
      <c r="L51" s="155" t="s">
        <v>407</v>
      </c>
      <c r="M51" s="160" t="s">
        <v>384</v>
      </c>
      <c r="N51" s="141"/>
      <c r="O51" s="93">
        <v>0</v>
      </c>
      <c r="P51" s="93" t="s">
        <v>69</v>
      </c>
      <c r="Q51" s="93">
        <v>16</v>
      </c>
      <c r="R51" s="93" t="s">
        <v>80</v>
      </c>
      <c r="S51" s="37" t="s">
        <v>135</v>
      </c>
      <c r="T51" s="37" t="s">
        <v>136</v>
      </c>
    </row>
    <row r="52" spans="1:20" s="37" customFormat="1" ht="12.75" x14ac:dyDescent="0.2">
      <c r="A52" s="37">
        <f t="shared" si="1"/>
        <v>54</v>
      </c>
      <c r="B52" s="37">
        <v>48</v>
      </c>
      <c r="C52" s="37" t="s">
        <v>408</v>
      </c>
      <c r="D52" s="38" t="s">
        <v>201</v>
      </c>
      <c r="E52" s="38" t="s">
        <v>202</v>
      </c>
      <c r="F52" s="53" t="s">
        <v>70</v>
      </c>
      <c r="G52" s="53" t="s">
        <v>70</v>
      </c>
      <c r="H52" s="38" t="str">
        <f t="shared" si="2"/>
        <v>0540MCNOL</v>
      </c>
      <c r="I52" s="38" t="s">
        <v>202</v>
      </c>
      <c r="J52" s="37" t="s">
        <v>409</v>
      </c>
      <c r="K52" s="159" t="s">
        <v>409</v>
      </c>
      <c r="L52" s="155" t="s">
        <v>409</v>
      </c>
      <c r="M52" s="160" t="s">
        <v>403</v>
      </c>
      <c r="N52" s="141"/>
      <c r="O52" s="93">
        <v>0</v>
      </c>
      <c r="P52" s="93" t="s">
        <v>69</v>
      </c>
      <c r="Q52" s="93">
        <v>16</v>
      </c>
      <c r="R52" s="93" t="s">
        <v>80</v>
      </c>
      <c r="S52" s="37" t="s">
        <v>135</v>
      </c>
      <c r="T52" s="37" t="s">
        <v>196</v>
      </c>
    </row>
    <row r="53" spans="1:20" s="37" customFormat="1" ht="12.75" x14ac:dyDescent="0.2">
      <c r="A53" s="37">
        <f t="shared" si="1"/>
        <v>55</v>
      </c>
      <c r="B53" s="37">
        <v>49</v>
      </c>
      <c r="C53" s="37" t="s">
        <v>410</v>
      </c>
      <c r="D53" s="38" t="s">
        <v>203</v>
      </c>
      <c r="E53" s="38" t="s">
        <v>204</v>
      </c>
      <c r="F53" s="53" t="s">
        <v>70</v>
      </c>
      <c r="G53" s="53" t="s">
        <v>70</v>
      </c>
      <c r="H53" s="38" t="str">
        <f t="shared" si="2"/>
        <v>0550MCTaxableIncome</v>
      </c>
      <c r="I53" s="38" t="s">
        <v>204</v>
      </c>
      <c r="J53" s="37" t="s">
        <v>411</v>
      </c>
      <c r="K53" s="159" t="s">
        <v>411</v>
      </c>
      <c r="L53" s="155" t="s">
        <v>411</v>
      </c>
      <c r="M53" s="160" t="s">
        <v>384</v>
      </c>
      <c r="N53" s="141"/>
      <c r="O53" s="93">
        <v>0</v>
      </c>
      <c r="P53" s="93" t="s">
        <v>69</v>
      </c>
      <c r="Q53" s="93">
        <v>16</v>
      </c>
      <c r="R53" s="93" t="s">
        <v>80</v>
      </c>
      <c r="S53" s="37" t="s">
        <v>135</v>
      </c>
      <c r="T53" s="37" t="s">
        <v>136</v>
      </c>
    </row>
    <row r="54" spans="1:20" s="37" customFormat="1" ht="12.75" x14ac:dyDescent="0.2">
      <c r="A54" s="37">
        <f t="shared" si="1"/>
        <v>56</v>
      </c>
      <c r="B54" s="37">
        <v>50</v>
      </c>
      <c r="C54" s="37" t="s">
        <v>412</v>
      </c>
      <c r="D54" s="38" t="s">
        <v>205</v>
      </c>
      <c r="E54" s="38" t="s">
        <v>206</v>
      </c>
      <c r="F54" s="53" t="s">
        <v>70</v>
      </c>
      <c r="G54" s="53" t="s">
        <v>70</v>
      </c>
      <c r="H54" s="38" t="str">
        <f t="shared" si="2"/>
        <v>0560MCBIT</v>
      </c>
      <c r="I54" s="38" t="s">
        <v>206</v>
      </c>
      <c r="J54" s="37" t="s">
        <v>413</v>
      </c>
      <c r="K54" s="159" t="s">
        <v>413</v>
      </c>
      <c r="L54" s="155" t="s">
        <v>413</v>
      </c>
      <c r="M54" s="160" t="s">
        <v>362</v>
      </c>
      <c r="N54" s="141"/>
      <c r="O54" s="93">
        <v>0</v>
      </c>
      <c r="P54" s="93" t="s">
        <v>69</v>
      </c>
      <c r="Q54" s="93">
        <v>16</v>
      </c>
      <c r="R54" s="93" t="s">
        <v>80</v>
      </c>
      <c r="S54" s="37" t="s">
        <v>135</v>
      </c>
      <c r="T54" s="37" t="s">
        <v>136</v>
      </c>
    </row>
    <row r="55" spans="1:20" s="37" customFormat="1" ht="12.75" x14ac:dyDescent="0.2">
      <c r="A55" s="37">
        <f t="shared" si="1"/>
        <v>57</v>
      </c>
      <c r="B55" s="37">
        <v>51</v>
      </c>
      <c r="C55" s="37" t="s">
        <v>414</v>
      </c>
      <c r="D55" s="38" t="s">
        <v>207</v>
      </c>
      <c r="E55" s="38" t="s">
        <v>208</v>
      </c>
      <c r="F55" s="53" t="s">
        <v>70</v>
      </c>
      <c r="G55" s="53" t="s">
        <v>70</v>
      </c>
      <c r="H55" s="38" t="str">
        <f t="shared" si="2"/>
        <v>0570CPModifications</v>
      </c>
      <c r="I55" s="38" t="s">
        <v>208</v>
      </c>
      <c r="J55" s="37" t="s">
        <v>415</v>
      </c>
      <c r="K55" s="159" t="s">
        <v>415</v>
      </c>
      <c r="L55" s="155" t="s">
        <v>415</v>
      </c>
      <c r="M55" s="160" t="s">
        <v>384</v>
      </c>
      <c r="N55" s="141"/>
      <c r="O55" s="93">
        <v>0</v>
      </c>
      <c r="P55" s="93" t="s">
        <v>69</v>
      </c>
      <c r="Q55" s="93">
        <v>16</v>
      </c>
      <c r="R55" s="93" t="s">
        <v>80</v>
      </c>
      <c r="S55" s="37" t="s">
        <v>135</v>
      </c>
      <c r="T55" s="37" t="s">
        <v>136</v>
      </c>
    </row>
    <row r="56" spans="1:20" s="37" customFormat="1" ht="12.75" x14ac:dyDescent="0.2">
      <c r="A56" s="37">
        <f t="shared" si="1"/>
        <v>58</v>
      </c>
      <c r="B56" s="37">
        <v>52</v>
      </c>
      <c r="C56" s="37" t="s">
        <v>416</v>
      </c>
      <c r="D56" s="38" t="s">
        <v>209</v>
      </c>
      <c r="E56" s="38" t="s">
        <v>210</v>
      </c>
      <c r="F56" s="53" t="s">
        <v>70</v>
      </c>
      <c r="G56" s="53" t="s">
        <v>70</v>
      </c>
      <c r="H56" s="38" t="str">
        <f t="shared" si="2"/>
        <v>0580CPNI</v>
      </c>
      <c r="I56" s="38" t="s">
        <v>210</v>
      </c>
      <c r="J56" s="37" t="s">
        <v>417</v>
      </c>
      <c r="K56" s="159" t="s">
        <v>417</v>
      </c>
      <c r="L56" s="155" t="s">
        <v>417</v>
      </c>
      <c r="M56" s="160" t="s">
        <v>384</v>
      </c>
      <c r="N56" s="141"/>
      <c r="O56" s="93">
        <v>0</v>
      </c>
      <c r="P56" s="93" t="s">
        <v>69</v>
      </c>
      <c r="Q56" s="93">
        <v>16</v>
      </c>
      <c r="R56" s="93" t="s">
        <v>80</v>
      </c>
      <c r="S56" s="37" t="s">
        <v>135</v>
      </c>
      <c r="T56" s="37" t="s">
        <v>136</v>
      </c>
    </row>
    <row r="57" spans="1:20" s="37" customFormat="1" ht="12.75" x14ac:dyDescent="0.2">
      <c r="A57" s="37">
        <f t="shared" si="1"/>
        <v>59</v>
      </c>
      <c r="B57" s="37">
        <v>53</v>
      </c>
      <c r="C57" s="37" t="s">
        <v>418</v>
      </c>
      <c r="D57" s="38" t="s">
        <v>194</v>
      </c>
      <c r="E57" s="38" t="s">
        <v>211</v>
      </c>
      <c r="F57" s="53" t="s">
        <v>70</v>
      </c>
      <c r="G57" s="53" t="s">
        <v>70</v>
      </c>
      <c r="H57" s="38" t="str">
        <f t="shared" si="2"/>
        <v>0590CPOwnersComp</v>
      </c>
      <c r="I57" s="38" t="s">
        <v>211</v>
      </c>
      <c r="J57" s="37" t="s">
        <v>419</v>
      </c>
      <c r="K57" s="159" t="s">
        <v>419</v>
      </c>
      <c r="L57" s="155" t="s">
        <v>419</v>
      </c>
      <c r="M57" s="160" t="s">
        <v>403</v>
      </c>
      <c r="N57" s="141"/>
      <c r="O57" s="93">
        <v>0</v>
      </c>
      <c r="P57" s="93" t="s">
        <v>69</v>
      </c>
      <c r="Q57" s="93">
        <v>16</v>
      </c>
      <c r="R57" s="93" t="s">
        <v>80</v>
      </c>
      <c r="S57" s="37" t="s">
        <v>135</v>
      </c>
      <c r="T57" s="37" t="s">
        <v>196</v>
      </c>
    </row>
    <row r="58" spans="1:20" s="37" customFormat="1" ht="12.75" x14ac:dyDescent="0.2">
      <c r="A58" s="37">
        <f t="shared" si="1"/>
        <v>60</v>
      </c>
      <c r="B58" s="37">
        <v>54</v>
      </c>
      <c r="C58" s="37" t="s">
        <v>420</v>
      </c>
      <c r="D58" s="38" t="s">
        <v>197</v>
      </c>
      <c r="E58" s="38" t="s">
        <v>212</v>
      </c>
      <c r="F58" s="53" t="s">
        <v>70</v>
      </c>
      <c r="G58" s="53" t="s">
        <v>70</v>
      </c>
      <c r="H58" s="38" t="str">
        <f t="shared" si="2"/>
        <v>0600CPSubjectNI</v>
      </c>
      <c r="I58" s="38" t="s">
        <v>212</v>
      </c>
      <c r="J58" s="37" t="s">
        <v>421</v>
      </c>
      <c r="K58" s="159" t="s">
        <v>421</v>
      </c>
      <c r="L58" s="155" t="s">
        <v>421</v>
      </c>
      <c r="M58" s="160" t="s">
        <v>384</v>
      </c>
      <c r="N58" s="141"/>
      <c r="O58" s="93">
        <v>0</v>
      </c>
      <c r="P58" s="93" t="s">
        <v>69</v>
      </c>
      <c r="Q58" s="93">
        <v>16</v>
      </c>
      <c r="R58" s="93" t="s">
        <v>80</v>
      </c>
      <c r="S58" s="37" t="s">
        <v>135</v>
      </c>
      <c r="T58" s="37" t="s">
        <v>136</v>
      </c>
    </row>
    <row r="59" spans="1:20" s="37" customFormat="1" ht="12.75" x14ac:dyDescent="0.2">
      <c r="A59" s="37">
        <f t="shared" si="1"/>
        <v>61</v>
      </c>
      <c r="B59" s="37">
        <v>55</v>
      </c>
      <c r="C59" s="37" t="s">
        <v>422</v>
      </c>
      <c r="D59" s="38" t="s">
        <v>213</v>
      </c>
      <c r="E59" s="38" t="s">
        <v>214</v>
      </c>
      <c r="F59" s="53" t="s">
        <v>70</v>
      </c>
      <c r="G59" s="53" t="s">
        <v>70</v>
      </c>
      <c r="H59" s="38" t="str">
        <f t="shared" si="2"/>
        <v>0610CPApportionedNI</v>
      </c>
      <c r="I59" s="38" t="s">
        <v>214</v>
      </c>
      <c r="J59" s="37" t="s">
        <v>423</v>
      </c>
      <c r="K59" s="159" t="s">
        <v>423</v>
      </c>
      <c r="L59" s="155" t="s">
        <v>423</v>
      </c>
      <c r="M59" s="160" t="s">
        <v>384</v>
      </c>
      <c r="N59" s="141"/>
      <c r="O59" s="93">
        <v>0</v>
      </c>
      <c r="P59" s="93" t="s">
        <v>69</v>
      </c>
      <c r="Q59" s="93">
        <v>16</v>
      </c>
      <c r="R59" s="93" t="s">
        <v>80</v>
      </c>
      <c r="S59" s="37" t="s">
        <v>135</v>
      </c>
      <c r="T59" s="37" t="s">
        <v>136</v>
      </c>
    </row>
    <row r="60" spans="1:20" s="37" customFormat="1" ht="12.75" x14ac:dyDescent="0.2">
      <c r="A60" s="37">
        <f t="shared" si="1"/>
        <v>62</v>
      </c>
      <c r="B60" s="37">
        <v>56</v>
      </c>
      <c r="C60" s="37" t="s">
        <v>424</v>
      </c>
      <c r="D60" s="38" t="s">
        <v>201</v>
      </c>
      <c r="E60" s="38" t="s">
        <v>215</v>
      </c>
      <c r="F60" s="53" t="s">
        <v>70</v>
      </c>
      <c r="G60" s="53" t="s">
        <v>70</v>
      </c>
      <c r="H60" s="38" t="str">
        <f t="shared" si="2"/>
        <v>0620CPNOL</v>
      </c>
      <c r="I60" s="38" t="s">
        <v>215</v>
      </c>
      <c r="J60" s="37" t="s">
        <v>425</v>
      </c>
      <c r="K60" s="159" t="s">
        <v>425</v>
      </c>
      <c r="L60" s="155" t="s">
        <v>425</v>
      </c>
      <c r="M60" s="160" t="s">
        <v>403</v>
      </c>
      <c r="N60" s="141"/>
      <c r="O60" s="93">
        <v>0</v>
      </c>
      <c r="P60" s="93" t="s">
        <v>69</v>
      </c>
      <c r="Q60" s="93">
        <v>16</v>
      </c>
      <c r="R60" s="93" t="s">
        <v>80</v>
      </c>
      <c r="S60" s="37" t="s">
        <v>135</v>
      </c>
      <c r="T60" s="37" t="s">
        <v>196</v>
      </c>
    </row>
    <row r="61" spans="1:20" s="37" customFormat="1" ht="12.75" x14ac:dyDescent="0.2">
      <c r="A61" s="37">
        <f t="shared" si="1"/>
        <v>63</v>
      </c>
      <c r="B61" s="37">
        <v>57</v>
      </c>
      <c r="C61" s="37" t="s">
        <v>426</v>
      </c>
      <c r="D61" s="38" t="s">
        <v>203</v>
      </c>
      <c r="E61" s="38" t="s">
        <v>216</v>
      </c>
      <c r="F61" s="53" t="s">
        <v>70</v>
      </c>
      <c r="G61" s="53" t="s">
        <v>70</v>
      </c>
      <c r="H61" s="38" t="str">
        <f t="shared" si="2"/>
        <v>0630CPTaxableIncome</v>
      </c>
      <c r="I61" s="38" t="s">
        <v>216</v>
      </c>
      <c r="J61" s="37" t="s">
        <v>427</v>
      </c>
      <c r="K61" s="159" t="s">
        <v>427</v>
      </c>
      <c r="L61" s="155" t="s">
        <v>427</v>
      </c>
      <c r="M61" s="160" t="s">
        <v>384</v>
      </c>
      <c r="N61" s="141"/>
      <c r="O61" s="93">
        <v>0</v>
      </c>
      <c r="P61" s="93" t="s">
        <v>69</v>
      </c>
      <c r="Q61" s="93">
        <v>16</v>
      </c>
      <c r="R61" s="93" t="s">
        <v>80</v>
      </c>
      <c r="S61" s="37" t="s">
        <v>135</v>
      </c>
      <c r="T61" s="37" t="s">
        <v>136</v>
      </c>
    </row>
    <row r="62" spans="1:20" s="37" customFormat="1" ht="12.75" x14ac:dyDescent="0.2">
      <c r="A62" s="37">
        <f t="shared" si="1"/>
        <v>64</v>
      </c>
      <c r="B62" s="37">
        <v>58</v>
      </c>
      <c r="C62" s="37" t="s">
        <v>428</v>
      </c>
      <c r="D62" s="38" t="s">
        <v>217</v>
      </c>
      <c r="E62" s="38" t="s">
        <v>218</v>
      </c>
      <c r="F62" s="53" t="s">
        <v>70</v>
      </c>
      <c r="G62" s="53" t="s">
        <v>70</v>
      </c>
      <c r="H62" s="38" t="str">
        <f t="shared" si="2"/>
        <v>0640CPBLT</v>
      </c>
      <c r="I62" s="38" t="s">
        <v>218</v>
      </c>
      <c r="J62" s="37" t="s">
        <v>429</v>
      </c>
      <c r="K62" s="159" t="s">
        <v>429</v>
      </c>
      <c r="L62" s="155" t="s">
        <v>429</v>
      </c>
      <c r="M62" s="160" t="s">
        <v>362</v>
      </c>
      <c r="N62" s="141"/>
      <c r="O62" s="93">
        <v>0</v>
      </c>
      <c r="P62" s="93" t="s">
        <v>69</v>
      </c>
      <c r="Q62" s="93">
        <v>16</v>
      </c>
      <c r="R62" s="93" t="s">
        <v>80</v>
      </c>
      <c r="S62" s="37" t="s">
        <v>135</v>
      </c>
      <c r="T62" s="37" t="s">
        <v>136</v>
      </c>
    </row>
    <row r="63" spans="1:20" s="37" customFormat="1" ht="12.75" x14ac:dyDescent="0.2">
      <c r="A63" s="37">
        <f t="shared" si="1"/>
        <v>65</v>
      </c>
      <c r="B63" s="37">
        <v>59</v>
      </c>
      <c r="C63" s="37" t="s">
        <v>430</v>
      </c>
      <c r="D63" s="38" t="s">
        <v>219</v>
      </c>
      <c r="E63" s="38" t="s">
        <v>220</v>
      </c>
      <c r="F63" s="53" t="s">
        <v>70</v>
      </c>
      <c r="G63" s="53" t="s">
        <v>70</v>
      </c>
      <c r="H63" s="38" t="str">
        <f t="shared" ref="H63:H82" si="3">_xlfn.CONCAT(RIGHT(_xlfn.CONCAT("000",A63),3),0,E63)</f>
        <v>0650HVT</v>
      </c>
      <c r="I63" s="38" t="s">
        <v>220</v>
      </c>
      <c r="J63" s="37" t="s">
        <v>431</v>
      </c>
      <c r="K63" s="159" t="s">
        <v>431</v>
      </c>
      <c r="L63" s="155" t="s">
        <v>431</v>
      </c>
      <c r="M63" s="160" t="s">
        <v>362</v>
      </c>
      <c r="N63" s="141"/>
      <c r="O63" s="93">
        <v>0</v>
      </c>
      <c r="P63" s="93" t="s">
        <v>69</v>
      </c>
      <c r="Q63" s="93">
        <v>16</v>
      </c>
      <c r="R63" s="93" t="s">
        <v>80</v>
      </c>
      <c r="S63" s="37" t="s">
        <v>139</v>
      </c>
      <c r="T63" s="37" t="s">
        <v>140</v>
      </c>
    </row>
    <row r="64" spans="1:20" s="37" customFormat="1" ht="12.75" x14ac:dyDescent="0.2">
      <c r="A64" s="37">
        <f t="shared" si="1"/>
        <v>66</v>
      </c>
      <c r="B64" s="37">
        <v>60</v>
      </c>
      <c r="C64" s="37" t="s">
        <v>432</v>
      </c>
      <c r="D64" s="38" t="s">
        <v>221</v>
      </c>
      <c r="E64" s="38" t="s">
        <v>222</v>
      </c>
      <c r="F64" s="53" t="s">
        <v>70</v>
      </c>
      <c r="G64" s="53" t="s">
        <v>70</v>
      </c>
      <c r="H64" s="38" t="str">
        <f t="shared" si="3"/>
        <v>0660PRS</v>
      </c>
      <c r="I64" s="38" t="s">
        <v>222</v>
      </c>
      <c r="J64" s="37" t="s">
        <v>433</v>
      </c>
      <c r="K64" s="159" t="s">
        <v>433</v>
      </c>
      <c r="L64" s="155" t="s">
        <v>433</v>
      </c>
      <c r="M64" s="160" t="s">
        <v>362</v>
      </c>
      <c r="N64" s="141"/>
      <c r="O64" s="93">
        <v>0</v>
      </c>
      <c r="P64" s="93" t="s">
        <v>69</v>
      </c>
      <c r="Q64" s="93">
        <v>16</v>
      </c>
      <c r="R64" s="93" t="s">
        <v>80</v>
      </c>
      <c r="S64" s="37" t="s">
        <v>139</v>
      </c>
      <c r="T64" s="37" t="s">
        <v>140</v>
      </c>
    </row>
    <row r="65" spans="1:20" s="37" customFormat="1" ht="12.75" x14ac:dyDescent="0.2">
      <c r="A65" s="37">
        <f t="shared" ref="A65:A82" si="4">A64+1</f>
        <v>67</v>
      </c>
      <c r="B65" s="37">
        <v>61</v>
      </c>
      <c r="C65" s="37" t="s">
        <v>434</v>
      </c>
      <c r="D65" s="38" t="s">
        <v>223</v>
      </c>
      <c r="E65" s="38" t="s">
        <v>224</v>
      </c>
      <c r="F65" s="53" t="s">
        <v>70</v>
      </c>
      <c r="G65" s="53" t="s">
        <v>70</v>
      </c>
      <c r="H65" s="38" t="str">
        <f t="shared" si="3"/>
        <v>0670RRR</v>
      </c>
      <c r="I65" s="38" t="s">
        <v>224</v>
      </c>
      <c r="J65" s="37" t="s">
        <v>435</v>
      </c>
      <c r="K65" s="159" t="s">
        <v>435</v>
      </c>
      <c r="L65" s="155" t="s">
        <v>435</v>
      </c>
      <c r="M65" s="160" t="s">
        <v>362</v>
      </c>
      <c r="N65" s="141"/>
      <c r="O65" s="93">
        <v>0</v>
      </c>
      <c r="P65" s="93" t="s">
        <v>69</v>
      </c>
      <c r="Q65" s="93">
        <v>16</v>
      </c>
      <c r="R65" s="93" t="s">
        <v>80</v>
      </c>
      <c r="S65" s="37" t="s">
        <v>139</v>
      </c>
      <c r="T65" s="37" t="s">
        <v>140</v>
      </c>
    </row>
    <row r="66" spans="1:20" s="37" customFormat="1" ht="12.75" x14ac:dyDescent="0.2">
      <c r="A66" s="37">
        <f t="shared" si="4"/>
        <v>68</v>
      </c>
      <c r="B66" s="37">
        <v>62</v>
      </c>
      <c r="C66" s="37" t="s">
        <v>436</v>
      </c>
      <c r="D66" s="38" t="s">
        <v>225</v>
      </c>
      <c r="E66" s="38" t="s">
        <v>226</v>
      </c>
      <c r="F66" s="53" t="s">
        <v>70</v>
      </c>
      <c r="G66" s="53" t="s">
        <v>70</v>
      </c>
      <c r="H66" s="38" t="str">
        <f t="shared" si="3"/>
        <v>0680CPSubtotalTaxandFee</v>
      </c>
      <c r="I66" s="38" t="s">
        <v>226</v>
      </c>
      <c r="J66" s="37" t="s">
        <v>437</v>
      </c>
      <c r="K66" s="159" t="s">
        <v>437</v>
      </c>
      <c r="L66" s="155" t="s">
        <v>437</v>
      </c>
      <c r="M66" s="160" t="s">
        <v>362</v>
      </c>
      <c r="N66" s="141"/>
      <c r="O66" s="93">
        <v>0</v>
      </c>
      <c r="P66" s="93" t="s">
        <v>69</v>
      </c>
      <c r="Q66" s="93">
        <v>16</v>
      </c>
      <c r="R66" s="93" t="s">
        <v>80</v>
      </c>
      <c r="S66" s="37" t="s">
        <v>139</v>
      </c>
      <c r="T66" s="37" t="s">
        <v>140</v>
      </c>
    </row>
    <row r="67" spans="1:20" s="37" customFormat="1" ht="12.75" x14ac:dyDescent="0.2">
      <c r="A67" s="37">
        <f t="shared" si="4"/>
        <v>69</v>
      </c>
      <c r="B67" s="37">
        <v>63</v>
      </c>
      <c r="C67" s="37" t="s">
        <v>438</v>
      </c>
      <c r="D67" s="38" t="s">
        <v>227</v>
      </c>
      <c r="E67" s="38" t="s">
        <v>228</v>
      </c>
      <c r="F67" s="53" t="s">
        <v>70</v>
      </c>
      <c r="G67" s="53" t="s">
        <v>70</v>
      </c>
      <c r="H67" s="38" t="str">
        <f t="shared" si="3"/>
        <v>0690TotalTaxesandFees</v>
      </c>
      <c r="I67" s="38" t="s">
        <v>228</v>
      </c>
      <c r="J67" s="37" t="s">
        <v>439</v>
      </c>
      <c r="K67" s="159" t="s">
        <v>439</v>
      </c>
      <c r="L67" s="155" t="s">
        <v>439</v>
      </c>
      <c r="M67" s="160" t="s">
        <v>362</v>
      </c>
      <c r="N67" s="141"/>
      <c r="O67" s="93">
        <v>0</v>
      </c>
      <c r="P67" s="93" t="s">
        <v>69</v>
      </c>
      <c r="Q67" s="93">
        <v>16</v>
      </c>
      <c r="R67" s="93" t="s">
        <v>80</v>
      </c>
      <c r="S67" s="37" t="s">
        <v>139</v>
      </c>
      <c r="T67" s="37" t="s">
        <v>140</v>
      </c>
    </row>
    <row r="68" spans="1:20" s="37" customFormat="1" ht="12.75" x14ac:dyDescent="0.2">
      <c r="A68" s="37">
        <f t="shared" si="4"/>
        <v>70</v>
      </c>
      <c r="B68" s="37">
        <v>64</v>
      </c>
      <c r="C68" s="37" t="s">
        <v>440</v>
      </c>
      <c r="D68" s="38" t="s">
        <v>229</v>
      </c>
      <c r="E68" s="38" t="s">
        <v>230</v>
      </c>
      <c r="F68" s="53" t="s">
        <v>70</v>
      </c>
      <c r="G68" s="53" t="s">
        <v>70</v>
      </c>
      <c r="H68" s="38" t="str">
        <f t="shared" si="3"/>
        <v>0700PenaltyLate</v>
      </c>
      <c r="I68" s="38" t="s">
        <v>230</v>
      </c>
      <c r="J68" s="37" t="s">
        <v>441</v>
      </c>
      <c r="K68" s="159" t="s">
        <v>441</v>
      </c>
      <c r="L68" s="155" t="s">
        <v>441</v>
      </c>
      <c r="M68" s="160" t="s">
        <v>362</v>
      </c>
      <c r="N68" s="141"/>
      <c r="O68" s="93">
        <v>0</v>
      </c>
      <c r="P68" s="93" t="s">
        <v>69</v>
      </c>
      <c r="Q68" s="93">
        <v>16</v>
      </c>
      <c r="R68" s="93" t="s">
        <v>80</v>
      </c>
      <c r="S68" s="37" t="s">
        <v>139</v>
      </c>
      <c r="T68" s="37" t="s">
        <v>140</v>
      </c>
    </row>
    <row r="69" spans="1:20" s="37" customFormat="1" ht="12.75" x14ac:dyDescent="0.2">
      <c r="A69" s="37">
        <f t="shared" si="4"/>
        <v>71</v>
      </c>
      <c r="B69" s="37">
        <v>65</v>
      </c>
      <c r="C69" s="37" t="s">
        <v>442</v>
      </c>
      <c r="D69" s="38" t="s">
        <v>231</v>
      </c>
      <c r="E69" s="38" t="s">
        <v>232</v>
      </c>
      <c r="F69" s="53" t="s">
        <v>70</v>
      </c>
      <c r="G69" s="53" t="s">
        <v>70</v>
      </c>
      <c r="H69" s="38" t="str">
        <f t="shared" si="3"/>
        <v>0710PenaltyUnderpayment</v>
      </c>
      <c r="I69" s="38" t="s">
        <v>232</v>
      </c>
      <c r="J69" s="37" t="s">
        <v>443</v>
      </c>
      <c r="K69" s="159" t="s">
        <v>443</v>
      </c>
      <c r="L69" s="155" t="s">
        <v>443</v>
      </c>
      <c r="M69" s="160" t="s">
        <v>362</v>
      </c>
      <c r="N69" s="141"/>
      <c r="O69" s="93">
        <v>0</v>
      </c>
      <c r="P69" s="93" t="s">
        <v>69</v>
      </c>
      <c r="Q69" s="93">
        <v>16</v>
      </c>
      <c r="R69" s="93" t="s">
        <v>80</v>
      </c>
      <c r="S69" s="37" t="s">
        <v>139</v>
      </c>
      <c r="T69" s="37" t="s">
        <v>140</v>
      </c>
    </row>
    <row r="70" spans="1:20" s="37" customFormat="1" ht="12.75" x14ac:dyDescent="0.2">
      <c r="A70" s="37">
        <f t="shared" si="4"/>
        <v>72</v>
      </c>
      <c r="B70" s="37">
        <v>66</v>
      </c>
      <c r="C70" s="37" t="s">
        <v>444</v>
      </c>
      <c r="D70" s="38" t="s">
        <v>233</v>
      </c>
      <c r="E70" s="38" t="s">
        <v>233</v>
      </c>
      <c r="F70" s="53" t="s">
        <v>70</v>
      </c>
      <c r="G70" s="53" t="s">
        <v>70</v>
      </c>
      <c r="H70" s="38" t="str">
        <f t="shared" si="3"/>
        <v>0720Interest</v>
      </c>
      <c r="I70" s="38" t="s">
        <v>233</v>
      </c>
      <c r="J70" s="37" t="s">
        <v>233</v>
      </c>
      <c r="K70" s="159" t="s">
        <v>233</v>
      </c>
      <c r="L70" s="155" t="s">
        <v>233</v>
      </c>
      <c r="M70" s="160" t="s">
        <v>362</v>
      </c>
      <c r="N70" s="141"/>
      <c r="O70" s="93">
        <v>0</v>
      </c>
      <c r="P70" s="93" t="s">
        <v>69</v>
      </c>
      <c r="Q70" s="93">
        <v>16</v>
      </c>
      <c r="R70" s="93" t="s">
        <v>80</v>
      </c>
      <c r="S70" s="37" t="s">
        <v>139</v>
      </c>
      <c r="T70" s="37" t="s">
        <v>140</v>
      </c>
    </row>
    <row r="71" spans="1:20" s="37" customFormat="1" ht="12.75" x14ac:dyDescent="0.2">
      <c r="A71" s="37">
        <f t="shared" si="4"/>
        <v>73</v>
      </c>
      <c r="B71" s="37">
        <v>67</v>
      </c>
      <c r="C71" s="37" t="s">
        <v>445</v>
      </c>
      <c r="D71" s="38" t="s">
        <v>234</v>
      </c>
      <c r="E71" s="38" t="s">
        <v>234</v>
      </c>
      <c r="F71" s="53" t="s">
        <v>70</v>
      </c>
      <c r="G71" s="53" t="s">
        <v>70</v>
      </c>
      <c r="H71" s="38" t="str">
        <f t="shared" si="3"/>
        <v>0730Prepayments</v>
      </c>
      <c r="I71" s="38" t="s">
        <v>234</v>
      </c>
      <c r="J71" s="37" t="s">
        <v>234</v>
      </c>
      <c r="K71" s="159" t="s">
        <v>234</v>
      </c>
      <c r="L71" s="155" t="s">
        <v>234</v>
      </c>
      <c r="M71" s="160" t="s">
        <v>403</v>
      </c>
      <c r="N71" s="141"/>
      <c r="O71" s="93">
        <v>0</v>
      </c>
      <c r="P71" s="93" t="s">
        <v>69</v>
      </c>
      <c r="Q71" s="93">
        <v>16</v>
      </c>
      <c r="R71" s="93" t="s">
        <v>80</v>
      </c>
      <c r="S71" s="37" t="s">
        <v>135</v>
      </c>
      <c r="T71" s="37" t="s">
        <v>235</v>
      </c>
    </row>
    <row r="72" spans="1:20" s="37" customFormat="1" ht="12.75" x14ac:dyDescent="0.2">
      <c r="A72" s="37">
        <f t="shared" si="4"/>
        <v>74</v>
      </c>
      <c r="B72" s="37">
        <v>68</v>
      </c>
      <c r="C72" s="37" t="s">
        <v>446</v>
      </c>
      <c r="D72" s="38" t="s">
        <v>236</v>
      </c>
      <c r="E72" s="38" t="s">
        <v>237</v>
      </c>
      <c r="F72" s="53" t="s">
        <v>70</v>
      </c>
      <c r="G72" s="53" t="s">
        <v>70</v>
      </c>
      <c r="H72" s="38" t="str">
        <f t="shared" si="3"/>
        <v>0740BusRetCredit</v>
      </c>
      <c r="I72" s="38" t="s">
        <v>237</v>
      </c>
      <c r="J72" s="37" t="s">
        <v>447</v>
      </c>
      <c r="K72" s="159" t="s">
        <v>447</v>
      </c>
      <c r="L72" s="155" t="s">
        <v>447</v>
      </c>
      <c r="M72" s="160" t="s">
        <v>403</v>
      </c>
      <c r="N72" s="141"/>
      <c r="O72" s="93">
        <v>0</v>
      </c>
      <c r="P72" s="93" t="s">
        <v>69</v>
      </c>
      <c r="Q72" s="93">
        <v>16</v>
      </c>
      <c r="R72" s="93" t="s">
        <v>80</v>
      </c>
      <c r="S72" s="37" t="s">
        <v>135</v>
      </c>
      <c r="T72" s="37" t="s">
        <v>235</v>
      </c>
    </row>
    <row r="73" spans="1:20" s="37" customFormat="1" ht="12.75" x14ac:dyDescent="0.2">
      <c r="A73" s="37">
        <f t="shared" si="4"/>
        <v>75</v>
      </c>
      <c r="B73" s="37">
        <v>69</v>
      </c>
      <c r="C73" s="37" t="s">
        <v>448</v>
      </c>
      <c r="D73" s="38" t="s">
        <v>238</v>
      </c>
      <c r="E73" s="38" t="s">
        <v>238</v>
      </c>
      <c r="F73" s="53" t="s">
        <v>70</v>
      </c>
      <c r="G73" s="53" t="s">
        <v>70</v>
      </c>
      <c r="H73" s="38" t="str">
        <f t="shared" si="3"/>
        <v>0750Overpayment</v>
      </c>
      <c r="I73" s="38" t="s">
        <v>238</v>
      </c>
      <c r="J73" s="37" t="s">
        <v>238</v>
      </c>
      <c r="K73" s="159" t="s">
        <v>238</v>
      </c>
      <c r="L73" s="155" t="s">
        <v>238</v>
      </c>
      <c r="M73" s="160" t="s">
        <v>403</v>
      </c>
      <c r="N73" s="141"/>
      <c r="O73" s="93">
        <v>0</v>
      </c>
      <c r="P73" s="93" t="s">
        <v>69</v>
      </c>
      <c r="Q73" s="93">
        <v>16</v>
      </c>
      <c r="R73" s="93" t="s">
        <v>80</v>
      </c>
      <c r="S73" s="37" t="s">
        <v>135</v>
      </c>
      <c r="T73" s="37" t="s">
        <v>235</v>
      </c>
    </row>
    <row r="74" spans="1:20" s="37" customFormat="1" ht="12.75" x14ac:dyDescent="0.2">
      <c r="A74" s="37">
        <f t="shared" si="4"/>
        <v>76</v>
      </c>
      <c r="B74" s="37">
        <v>70</v>
      </c>
      <c r="C74" s="37" t="s">
        <v>449</v>
      </c>
      <c r="D74" s="38" t="s">
        <v>241</v>
      </c>
      <c r="E74" s="38" t="s">
        <v>242</v>
      </c>
      <c r="F74" s="53" t="s">
        <v>70</v>
      </c>
      <c r="G74" s="53" t="s">
        <v>70</v>
      </c>
      <c r="H74" s="38" t="str">
        <f>_xlfn.CONCAT(RIGHT(_xlfn.CONCAT("000",A74),3),0,E74)</f>
        <v>0760Refund</v>
      </c>
      <c r="I74" s="38" t="s">
        <v>242</v>
      </c>
      <c r="J74" s="37" t="s">
        <v>450</v>
      </c>
      <c r="K74" s="159" t="s">
        <v>450</v>
      </c>
      <c r="L74" s="155" t="s">
        <v>450</v>
      </c>
      <c r="M74" s="160" t="s">
        <v>362</v>
      </c>
      <c r="N74" s="141"/>
      <c r="O74" s="93">
        <v>0</v>
      </c>
      <c r="P74" s="93" t="s">
        <v>69</v>
      </c>
      <c r="Q74" s="93">
        <v>16</v>
      </c>
      <c r="R74" s="93" t="s">
        <v>80</v>
      </c>
      <c r="S74" s="37" t="s">
        <v>135</v>
      </c>
      <c r="T74" s="37" t="s">
        <v>235</v>
      </c>
    </row>
    <row r="75" spans="1:20" s="37" customFormat="1" ht="12.75" x14ac:dyDescent="0.2">
      <c r="A75" s="37">
        <f t="shared" si="4"/>
        <v>77</v>
      </c>
      <c r="B75" s="37">
        <v>71</v>
      </c>
      <c r="C75" s="37" t="s">
        <v>451</v>
      </c>
      <c r="D75" s="38" t="s">
        <v>239</v>
      </c>
      <c r="E75" s="38" t="s">
        <v>452</v>
      </c>
      <c r="F75" s="53" t="s">
        <v>70</v>
      </c>
      <c r="G75" s="53" t="s">
        <v>70</v>
      </c>
      <c r="H75" s="38" t="str">
        <f t="shared" si="3"/>
        <v>0770CreditForward</v>
      </c>
      <c r="I75" s="38" t="s">
        <v>240</v>
      </c>
      <c r="J75" s="37" t="s">
        <v>453</v>
      </c>
      <c r="K75" s="159" t="s">
        <v>453</v>
      </c>
      <c r="L75" s="155" t="s">
        <v>453</v>
      </c>
      <c r="M75" s="160" t="s">
        <v>362</v>
      </c>
      <c r="N75" s="141"/>
      <c r="O75" s="93">
        <v>0</v>
      </c>
      <c r="P75" s="93" t="s">
        <v>69</v>
      </c>
      <c r="Q75" s="93">
        <v>16</v>
      </c>
      <c r="R75" s="93" t="s">
        <v>80</v>
      </c>
      <c r="S75" s="37" t="s">
        <v>135</v>
      </c>
      <c r="T75" s="37" t="s">
        <v>235</v>
      </c>
    </row>
    <row r="76" spans="1:20" s="37" customFormat="1" ht="12.75" x14ac:dyDescent="0.2">
      <c r="A76" s="37">
        <f t="shared" si="4"/>
        <v>78</v>
      </c>
      <c r="B76" s="37">
        <v>72</v>
      </c>
      <c r="C76" s="37" t="s">
        <v>454</v>
      </c>
      <c r="D76" s="38" t="s">
        <v>243</v>
      </c>
      <c r="E76" s="38" t="s">
        <v>244</v>
      </c>
      <c r="F76" s="53" t="s">
        <v>70</v>
      </c>
      <c r="G76" s="53" t="s">
        <v>70</v>
      </c>
      <c r="H76" s="38" t="str">
        <f t="shared" si="3"/>
        <v>0780AmountDue</v>
      </c>
      <c r="I76" s="38" t="s">
        <v>244</v>
      </c>
      <c r="J76" s="37" t="s">
        <v>455</v>
      </c>
      <c r="K76" s="159" t="s">
        <v>455</v>
      </c>
      <c r="L76" s="155" t="s">
        <v>455</v>
      </c>
      <c r="M76" s="160" t="s">
        <v>362</v>
      </c>
      <c r="N76" s="141"/>
      <c r="O76" s="93">
        <v>0</v>
      </c>
      <c r="P76" s="93" t="s">
        <v>69</v>
      </c>
      <c r="Q76" s="93">
        <v>16</v>
      </c>
      <c r="R76" s="93" t="s">
        <v>80</v>
      </c>
      <c r="S76" s="37" t="s">
        <v>139</v>
      </c>
      <c r="T76" s="37" t="s">
        <v>140</v>
      </c>
    </row>
    <row r="77" spans="1:20" s="37" customFormat="1" ht="12.75" x14ac:dyDescent="0.2">
      <c r="A77" s="37">
        <f t="shared" si="4"/>
        <v>79</v>
      </c>
      <c r="B77" s="37">
        <v>73</v>
      </c>
      <c r="D77" s="38" t="s">
        <v>245</v>
      </c>
      <c r="E77" s="38" t="s">
        <v>246</v>
      </c>
      <c r="F77" s="53" t="s">
        <v>70</v>
      </c>
      <c r="G77" s="53" t="s">
        <v>70</v>
      </c>
      <c r="H77" s="38" t="str">
        <f t="shared" si="3"/>
        <v>0790FilerEmail</v>
      </c>
      <c r="I77" s="38" t="s">
        <v>246</v>
      </c>
      <c r="J77" s="40"/>
      <c r="K77" s="159"/>
      <c r="L77" s="155"/>
      <c r="M77" s="160"/>
      <c r="N77" s="140"/>
      <c r="O77" s="93"/>
      <c r="P77" s="93" t="s">
        <v>70</v>
      </c>
      <c r="Q77" s="93">
        <v>100</v>
      </c>
      <c r="R77" s="93" t="s">
        <v>72</v>
      </c>
      <c r="S77" s="37" t="s">
        <v>247</v>
      </c>
    </row>
    <row r="78" spans="1:20" s="37" customFormat="1" ht="12.75" x14ac:dyDescent="0.2">
      <c r="A78" s="37">
        <f t="shared" si="4"/>
        <v>80</v>
      </c>
      <c r="B78" s="37">
        <v>74</v>
      </c>
      <c r="D78" s="38" t="s">
        <v>248</v>
      </c>
      <c r="E78" s="38" t="s">
        <v>249</v>
      </c>
      <c r="F78" s="53" t="s">
        <v>70</v>
      </c>
      <c r="G78" s="53" t="s">
        <v>70</v>
      </c>
      <c r="H78" s="38" t="str">
        <f t="shared" si="3"/>
        <v>0800FilerPhone</v>
      </c>
      <c r="I78" s="38" t="s">
        <v>249</v>
      </c>
      <c r="J78" s="40"/>
      <c r="K78" s="159"/>
      <c r="L78" s="155"/>
      <c r="M78" s="160"/>
      <c r="N78" s="140"/>
      <c r="O78" s="93"/>
      <c r="P78" s="93" t="s">
        <v>70</v>
      </c>
      <c r="Q78" s="93">
        <v>14</v>
      </c>
      <c r="R78" s="93" t="s">
        <v>72</v>
      </c>
      <c r="S78" s="37" t="s">
        <v>250</v>
      </c>
    </row>
    <row r="79" spans="1:20" s="37" customFormat="1" ht="12.75" x14ac:dyDescent="0.2">
      <c r="A79" s="37">
        <f t="shared" si="4"/>
        <v>81</v>
      </c>
      <c r="B79" s="37">
        <v>75</v>
      </c>
      <c r="D79" s="38" t="s">
        <v>251</v>
      </c>
      <c r="E79" s="38" t="s">
        <v>252</v>
      </c>
      <c r="F79" s="53" t="s">
        <v>70</v>
      </c>
      <c r="G79" s="53" t="s">
        <v>70</v>
      </c>
      <c r="H79" s="38" t="str">
        <f t="shared" si="3"/>
        <v>0810Preparer</v>
      </c>
      <c r="I79" s="38" t="s">
        <v>252</v>
      </c>
      <c r="J79" s="40"/>
      <c r="K79" s="159"/>
      <c r="L79" s="155"/>
      <c r="M79" s="160"/>
      <c r="N79" s="140"/>
      <c r="O79" s="93"/>
      <c r="P79" s="93" t="s">
        <v>70</v>
      </c>
      <c r="Q79" s="93">
        <v>100</v>
      </c>
      <c r="R79" s="93" t="s">
        <v>72</v>
      </c>
    </row>
    <row r="80" spans="1:20" s="37" customFormat="1" ht="12.75" x14ac:dyDescent="0.2">
      <c r="A80" s="37">
        <f t="shared" si="4"/>
        <v>82</v>
      </c>
      <c r="B80" s="37">
        <v>76</v>
      </c>
      <c r="D80" s="38" t="s">
        <v>253</v>
      </c>
      <c r="E80" s="38" t="s">
        <v>254</v>
      </c>
      <c r="F80" s="53" t="s">
        <v>70</v>
      </c>
      <c r="G80" s="53" t="s">
        <v>70</v>
      </c>
      <c r="H80" s="38" t="str">
        <f t="shared" si="3"/>
        <v>0820PreparerPhone</v>
      </c>
      <c r="I80" s="38" t="s">
        <v>254</v>
      </c>
      <c r="J80" s="40"/>
      <c r="K80" s="159"/>
      <c r="L80" s="155"/>
      <c r="M80" s="160"/>
      <c r="N80" s="140"/>
      <c r="O80" s="93"/>
      <c r="P80" s="93" t="s">
        <v>70</v>
      </c>
      <c r="Q80" s="93">
        <v>14</v>
      </c>
      <c r="R80" s="93" t="s">
        <v>72</v>
      </c>
      <c r="S80" s="37" t="s">
        <v>250</v>
      </c>
    </row>
    <row r="81" spans="1:20" s="37" customFormat="1" ht="12.75" x14ac:dyDescent="0.2">
      <c r="A81" s="37">
        <f t="shared" si="4"/>
        <v>83</v>
      </c>
      <c r="B81" s="37">
        <v>77</v>
      </c>
      <c r="D81" s="38" t="s">
        <v>255</v>
      </c>
      <c r="E81" s="38" t="s">
        <v>256</v>
      </c>
      <c r="F81" s="53" t="s">
        <v>70</v>
      </c>
      <c r="G81" s="53" t="s">
        <v>70</v>
      </c>
      <c r="H81" s="38" t="str">
        <f t="shared" si="3"/>
        <v>0830PrintDate</v>
      </c>
      <c r="I81" s="38" t="s">
        <v>256</v>
      </c>
      <c r="J81" s="40"/>
      <c r="K81" s="159"/>
      <c r="L81" s="155"/>
      <c r="M81" s="160"/>
      <c r="N81" s="140"/>
      <c r="O81" s="110"/>
      <c r="P81" s="93" t="s">
        <v>70</v>
      </c>
      <c r="Q81" s="93">
        <v>10</v>
      </c>
      <c r="R81" s="110" t="s">
        <v>72</v>
      </c>
      <c r="S81" s="69" t="s">
        <v>86</v>
      </c>
      <c r="T81" s="37" t="s">
        <v>257</v>
      </c>
    </row>
    <row r="82" spans="1:20" s="37" customFormat="1" ht="12.75" x14ac:dyDescent="0.2">
      <c r="A82" s="37">
        <f t="shared" si="4"/>
        <v>84</v>
      </c>
      <c r="B82" s="37">
        <v>78</v>
      </c>
      <c r="D82" s="37" t="s">
        <v>26</v>
      </c>
      <c r="E82" s="37" t="s">
        <v>26</v>
      </c>
      <c r="F82" s="53" t="s">
        <v>70</v>
      </c>
      <c r="G82" s="53" t="s">
        <v>70</v>
      </c>
      <c r="H82" s="38" t="str">
        <f t="shared" si="3"/>
        <v>0840Trailer</v>
      </c>
      <c r="I82" s="37" t="s">
        <v>26</v>
      </c>
      <c r="J82" s="40"/>
      <c r="K82" s="162"/>
      <c r="L82" s="163"/>
      <c r="M82" s="164"/>
      <c r="N82" s="140"/>
      <c r="O82" s="93" t="s">
        <v>258</v>
      </c>
      <c r="P82" s="93" t="s">
        <v>69</v>
      </c>
      <c r="Q82" s="93">
        <v>5</v>
      </c>
      <c r="R82" s="93" t="s">
        <v>72</v>
      </c>
      <c r="S82" s="37" t="s">
        <v>258</v>
      </c>
      <c r="T82" s="37" t="s">
        <v>259</v>
      </c>
    </row>
    <row r="83" spans="1:20" s="37" customFormat="1" ht="12.75" x14ac:dyDescent="0.2">
      <c r="F83" s="53"/>
      <c r="G83" s="53"/>
      <c r="I83" s="40"/>
      <c r="J83" s="40"/>
      <c r="K83" s="40"/>
      <c r="L83" s="40"/>
      <c r="M83" s="40"/>
      <c r="N83" s="140"/>
      <c r="O83" s="93"/>
      <c r="P83" s="93"/>
      <c r="Q83" s="93"/>
      <c r="R83" s="93"/>
    </row>
    <row r="84" spans="1:20" s="37" customFormat="1" ht="12.75" x14ac:dyDescent="0.2">
      <c r="F84" s="53"/>
      <c r="G84" s="53"/>
      <c r="I84" s="40"/>
      <c r="J84" s="40"/>
      <c r="K84" s="40"/>
      <c r="L84" s="40"/>
      <c r="M84" s="40"/>
      <c r="N84" s="140"/>
      <c r="O84" s="93"/>
      <c r="P84" s="93"/>
      <c r="Q84" s="93"/>
      <c r="R84" s="93"/>
    </row>
    <row r="85" spans="1:20" s="37" customFormat="1" ht="12.75" x14ac:dyDescent="0.2">
      <c r="F85" s="53"/>
      <c r="G85" s="53"/>
      <c r="I85" s="40"/>
      <c r="J85" s="40"/>
      <c r="K85" s="40"/>
      <c r="L85" s="40"/>
      <c r="M85" s="40"/>
      <c r="N85" s="140"/>
      <c r="O85" s="93"/>
      <c r="P85" s="93"/>
      <c r="Q85" s="93"/>
      <c r="R85" s="93"/>
    </row>
    <row r="86" spans="1:20" ht="12.75" x14ac:dyDescent="0.2">
      <c r="F86" s="53"/>
      <c r="G86" s="53"/>
    </row>
    <row r="87" spans="1:20" ht="12.75" x14ac:dyDescent="0.2">
      <c r="F87" s="53"/>
      <c r="G87" s="53"/>
    </row>
    <row r="88" spans="1:20" ht="12.75" x14ac:dyDescent="0.2">
      <c r="F88" s="53"/>
      <c r="G88" s="53"/>
    </row>
    <row r="89" spans="1:20" ht="12.75" x14ac:dyDescent="0.2">
      <c r="F89" s="53"/>
      <c r="G89" s="53"/>
    </row>
    <row r="90" spans="1:20" ht="12.75" x14ac:dyDescent="0.2">
      <c r="F90" s="53"/>
      <c r="G90" s="53"/>
    </row>
    <row r="91" spans="1:20" ht="12.75" x14ac:dyDescent="0.2">
      <c r="F91" s="53"/>
      <c r="G91" s="53"/>
    </row>
    <row r="92" spans="1:20" ht="12.75" x14ac:dyDescent="0.2">
      <c r="F92" s="53"/>
      <c r="G92" s="53"/>
    </row>
    <row r="93" spans="1:20" ht="12.75" x14ac:dyDescent="0.2">
      <c r="F93" s="53"/>
      <c r="G93" s="53"/>
    </row>
    <row r="94" spans="1:20" ht="12.75" x14ac:dyDescent="0.2">
      <c r="F94" s="53"/>
      <c r="G94" s="53"/>
    </row>
    <row r="95" spans="1:20" ht="12.75" x14ac:dyDescent="0.2">
      <c r="F95" s="53"/>
      <c r="G95" s="53"/>
    </row>
    <row r="96" spans="1:20" ht="12.75" x14ac:dyDescent="0.2">
      <c r="F96" s="53"/>
      <c r="G96" s="53"/>
    </row>
    <row r="97" spans="6:7" ht="12.75" x14ac:dyDescent="0.2">
      <c r="F97" s="53"/>
      <c r="G97" s="53"/>
    </row>
    <row r="98" spans="6:7" ht="12.75" x14ac:dyDescent="0.2">
      <c r="F98" s="53"/>
      <c r="G98" s="53"/>
    </row>
    <row r="99" spans="6:7" ht="12.75" x14ac:dyDescent="0.2">
      <c r="F99" s="53"/>
      <c r="G99" s="53"/>
    </row>
    <row r="100" spans="6:7" ht="12.75" x14ac:dyDescent="0.2">
      <c r="F100" s="53"/>
      <c r="G100" s="53"/>
    </row>
    <row r="101" spans="6:7" ht="12.75" x14ac:dyDescent="0.2">
      <c r="F101" s="53"/>
      <c r="G101" s="53"/>
    </row>
    <row r="102" spans="6:7" ht="12.75" x14ac:dyDescent="0.2">
      <c r="F102" s="53"/>
      <c r="G102" s="53"/>
    </row>
    <row r="103" spans="6:7" ht="12.75" x14ac:dyDescent="0.2">
      <c r="F103" s="53"/>
      <c r="G103" s="53"/>
    </row>
    <row r="104" spans="6:7" ht="12.75" x14ac:dyDescent="0.2">
      <c r="F104" s="53"/>
      <c r="G104" s="53"/>
    </row>
    <row r="105" spans="6:7" ht="12.75" x14ac:dyDescent="0.2">
      <c r="F105" s="53"/>
      <c r="G105" s="53"/>
    </row>
    <row r="106" spans="6:7" ht="12.75" x14ac:dyDescent="0.2">
      <c r="F106" s="53"/>
      <c r="G106" s="53"/>
    </row>
    <row r="107" spans="6:7" ht="12.75" x14ac:dyDescent="0.2">
      <c r="F107" s="53"/>
      <c r="G107" s="53"/>
    </row>
    <row r="108" spans="6:7" ht="12.75" x14ac:dyDescent="0.2">
      <c r="F108" s="53"/>
      <c r="G108" s="53"/>
    </row>
    <row r="109" spans="6:7" ht="12.75" x14ac:dyDescent="0.2">
      <c r="F109" s="53"/>
      <c r="G109" s="53"/>
    </row>
    <row r="110" spans="6:7" ht="12.75" x14ac:dyDescent="0.2">
      <c r="F110" s="53"/>
      <c r="G110" s="53"/>
    </row>
    <row r="111" spans="6:7" ht="12.75" x14ac:dyDescent="0.2">
      <c r="F111" s="53"/>
      <c r="G111" s="53"/>
    </row>
    <row r="112" spans="6:7" ht="12.75" x14ac:dyDescent="0.2">
      <c r="F112" s="53"/>
      <c r="G112" s="53"/>
    </row>
    <row r="113" spans="6:7" ht="12.75" x14ac:dyDescent="0.2">
      <c r="F113" s="53"/>
      <c r="G113" s="53"/>
    </row>
    <row r="114" spans="6:7" ht="12.75" x14ac:dyDescent="0.2">
      <c r="F114" s="53"/>
      <c r="G114" s="53"/>
    </row>
    <row r="115" spans="6:7" ht="12.75" x14ac:dyDescent="0.2">
      <c r="F115" s="53"/>
      <c r="G115" s="53"/>
    </row>
    <row r="116" spans="6:7" ht="12.75" x14ac:dyDescent="0.2">
      <c r="F116" s="53"/>
      <c r="G116" s="53"/>
    </row>
    <row r="117" spans="6:7" ht="12.75" x14ac:dyDescent="0.2">
      <c r="F117" s="53"/>
      <c r="G117" s="53"/>
    </row>
    <row r="118" spans="6:7" ht="12.75" x14ac:dyDescent="0.2">
      <c r="F118" s="53"/>
      <c r="G118" s="53"/>
    </row>
    <row r="119" spans="6:7" ht="12.75" x14ac:dyDescent="0.2">
      <c r="F119" s="53"/>
      <c r="G119" s="53"/>
    </row>
    <row r="120" spans="6:7" ht="12.75" x14ac:dyDescent="0.2">
      <c r="F120" s="53"/>
      <c r="G120" s="53"/>
    </row>
    <row r="121" spans="6:7" ht="12.75" x14ac:dyDescent="0.2">
      <c r="F121" s="53"/>
      <c r="G121" s="53"/>
    </row>
    <row r="122" spans="6:7" ht="12.75" x14ac:dyDescent="0.2">
      <c r="F122" s="53"/>
      <c r="G122" s="53"/>
    </row>
    <row r="123" spans="6:7" ht="12.75" x14ac:dyDescent="0.2">
      <c r="F123" s="34"/>
      <c r="G123" s="34"/>
    </row>
    <row r="124" spans="6:7" ht="12.75" x14ac:dyDescent="0.2">
      <c r="F124" s="34"/>
      <c r="G124" s="34"/>
    </row>
    <row r="125" spans="6:7" ht="12.75" x14ac:dyDescent="0.2">
      <c r="F125" s="34"/>
      <c r="G125" s="34"/>
    </row>
    <row r="126" spans="6:7" ht="12.75" x14ac:dyDescent="0.2">
      <c r="F126" s="53"/>
      <c r="G126" s="53"/>
    </row>
    <row r="128" spans="6:7" x14ac:dyDescent="0.2">
      <c r="F128" s="61"/>
      <c r="G128" s="61"/>
    </row>
    <row r="133" spans="6:7" x14ac:dyDescent="0.2">
      <c r="F133" s="61"/>
      <c r="G133" s="61"/>
    </row>
    <row r="138" spans="6:7" x14ac:dyDescent="0.2">
      <c r="F138" s="61"/>
      <c r="G138" s="61"/>
    </row>
    <row r="143" spans="6:7" x14ac:dyDescent="0.2">
      <c r="F143" s="61"/>
      <c r="G143" s="61"/>
    </row>
    <row r="148" spans="6:7" x14ac:dyDescent="0.2">
      <c r="F148" s="60"/>
      <c r="G148" s="60"/>
    </row>
    <row r="150" spans="6:7" ht="12.75" x14ac:dyDescent="0.2">
      <c r="F150" s="34"/>
      <c r="G150" s="34"/>
    </row>
    <row r="156" spans="6:7" x14ac:dyDescent="0.2">
      <c r="F156" s="60"/>
      <c r="G156" s="60"/>
    </row>
    <row r="158" spans="6:7" x14ac:dyDescent="0.2">
      <c r="F158" s="61"/>
      <c r="G158" s="61"/>
    </row>
    <row r="163" spans="6:7" x14ac:dyDescent="0.2">
      <c r="F163" s="61"/>
      <c r="G163" s="61"/>
    </row>
    <row r="168" spans="6:7" x14ac:dyDescent="0.2">
      <c r="F168" s="61"/>
      <c r="G168" s="61"/>
    </row>
    <row r="173" spans="6:7" x14ac:dyDescent="0.2">
      <c r="F173" s="61"/>
      <c r="G173" s="61"/>
    </row>
    <row r="178" spans="6:7" x14ac:dyDescent="0.2">
      <c r="F178" s="61"/>
      <c r="G178" s="61"/>
    </row>
    <row r="183" spans="6:7" x14ac:dyDescent="0.2">
      <c r="F183" s="60"/>
      <c r="G183" s="60"/>
    </row>
    <row r="200" spans="6:7" x14ac:dyDescent="0.2">
      <c r="F200" s="60"/>
      <c r="G200" s="60"/>
    </row>
    <row r="217" spans="6:7" x14ac:dyDescent="0.2">
      <c r="F217" s="60"/>
      <c r="G217" s="60"/>
    </row>
    <row r="234" spans="6:7" x14ac:dyDescent="0.2">
      <c r="F234" s="60"/>
      <c r="G234" s="60"/>
    </row>
    <row r="246" spans="6:7" x14ac:dyDescent="0.2">
      <c r="F246" s="56"/>
      <c r="G246" s="56"/>
    </row>
    <row r="247" spans="6:7" x14ac:dyDescent="0.2">
      <c r="F247" s="57"/>
      <c r="G247" s="57"/>
    </row>
    <row r="1048570" ht="15" customHeight="1" x14ac:dyDescent="0.2"/>
  </sheetData>
  <mergeCells count="1">
    <mergeCell ref="K3:M3"/>
  </mergeCells>
  <printOptions gridLines="1"/>
  <pageMargins left="0.25" right="0.25" top="0.75" bottom="0.75" header="0.3" footer="0.3"/>
  <pageSetup paperSize="17" scale="52" fitToHeight="2" orientation="landscape" r:id="rId1"/>
  <headerFooter alignWithMargins="0">
    <oddFooter>&amp;LPrinted: &amp;D&amp;R&amp;A</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A87E44-9933-4ABA-8838-D079161BD965}">
  <sheetPr>
    <tabColor theme="7" tint="0.39997558519241921"/>
    <pageSetUpPr fitToPage="1"/>
  </sheetPr>
  <dimension ref="A1:T1048566"/>
  <sheetViews>
    <sheetView topLeftCell="B1" zoomScaleNormal="100" workbookViewId="0">
      <pane xSplit="4" ySplit="4" topLeftCell="F5" activePane="bottomRight" state="frozen"/>
      <selection pane="topRight" activeCell="E32" sqref="E32"/>
      <selection pane="bottomLeft" activeCell="E32" sqref="E32"/>
      <selection pane="bottomRight" activeCell="B3" sqref="B3"/>
    </sheetView>
  </sheetViews>
  <sheetFormatPr defaultRowHeight="14.25" x14ac:dyDescent="0.2"/>
  <cols>
    <col min="1" max="1" width="35" style="7" hidden="1" customWidth="1"/>
    <col min="2" max="2" width="9" style="7" customWidth="1"/>
    <col min="3" max="3" width="8.5703125" style="7" bestFit="1" customWidth="1"/>
    <col min="4" max="4" width="44.85546875" style="7" bestFit="1" customWidth="1"/>
    <col min="5" max="5" width="24.5703125" style="7" hidden="1" customWidth="1"/>
    <col min="6" max="6" width="7.140625" style="55" bestFit="1" customWidth="1"/>
    <col min="7" max="7" width="9.42578125" style="55" customWidth="1"/>
    <col min="8" max="8" width="32" style="7" bestFit="1" customWidth="1"/>
    <col min="9" max="9" width="26.42578125" style="24" hidden="1" customWidth="1"/>
    <col min="10" max="10" width="24.42578125" style="24" hidden="1" customWidth="1"/>
    <col min="11" max="13" width="14" style="24" customWidth="1"/>
    <col min="14" max="14" width="14.140625" style="24" hidden="1" customWidth="1"/>
    <col min="15" max="15" width="11" style="47" customWidth="1"/>
    <col min="16" max="16" width="9.5703125" style="47" bestFit="1" customWidth="1"/>
    <col min="17" max="17" width="16.140625" style="47" customWidth="1"/>
    <col min="18" max="18" width="10.42578125" style="47" bestFit="1" customWidth="1"/>
    <col min="19" max="19" width="36" style="7" bestFit="1" customWidth="1"/>
    <col min="20" max="20" width="90.28515625" style="7" bestFit="1" customWidth="1"/>
    <col min="21" max="16384" width="9.140625" style="7"/>
  </cols>
  <sheetData>
    <row r="1" spans="1:20" ht="12.75" x14ac:dyDescent="0.2">
      <c r="B1" s="174" t="str">
        <f>"2D Barcode Specifications for City of Portland Business License Tax and Multnomah County Business Income Tax  Form SP-"&amp;Instructions!C5</f>
        <v>2D Barcode Specifications for City of Portland Business License Tax and Multnomah County Business Income Tax  Form SP-2022</v>
      </c>
      <c r="C1" s="174"/>
      <c r="F1" s="49"/>
      <c r="G1" s="49"/>
    </row>
    <row r="2" spans="1:20" ht="12.75" x14ac:dyDescent="0.2">
      <c r="A2" s="174"/>
      <c r="B2" s="174"/>
      <c r="C2" s="174"/>
      <c r="F2" s="41"/>
      <c r="G2" s="41"/>
      <c r="H2" s="75"/>
      <c r="I2" s="75"/>
      <c r="J2" s="75"/>
      <c r="K2" s="75"/>
      <c r="L2" s="75"/>
      <c r="M2" s="75"/>
      <c r="N2" s="75"/>
    </row>
    <row r="3" spans="1:20" ht="12.75" x14ac:dyDescent="0.2">
      <c r="A3" s="174"/>
      <c r="B3" s="174"/>
      <c r="C3" s="174"/>
      <c r="D3" s="174"/>
      <c r="E3" s="174"/>
      <c r="F3" s="49"/>
      <c r="G3" s="49"/>
      <c r="H3" s="174"/>
      <c r="I3" s="25"/>
      <c r="J3" s="25"/>
      <c r="K3" s="198" t="s">
        <v>334</v>
      </c>
      <c r="L3" s="199"/>
      <c r="M3" s="200"/>
      <c r="N3" s="25"/>
      <c r="O3" s="108"/>
      <c r="P3" s="108"/>
      <c r="Q3" s="108"/>
      <c r="R3" s="108"/>
      <c r="S3" s="174"/>
    </row>
    <row r="4" spans="1:20" ht="38.25" x14ac:dyDescent="0.2">
      <c r="A4" s="59" t="s">
        <v>52</v>
      </c>
      <c r="B4" s="59" t="s">
        <v>53</v>
      </c>
      <c r="C4" s="59" t="s">
        <v>54</v>
      </c>
      <c r="D4" s="5" t="s">
        <v>55</v>
      </c>
      <c r="E4" s="5" t="s">
        <v>56</v>
      </c>
      <c r="F4" s="50" t="s">
        <v>57</v>
      </c>
      <c r="G4" s="50" t="s">
        <v>58</v>
      </c>
      <c r="H4" s="5" t="s">
        <v>59</v>
      </c>
      <c r="I4" s="74" t="s">
        <v>335</v>
      </c>
      <c r="J4" s="139" t="s">
        <v>336</v>
      </c>
      <c r="K4" s="182" t="s">
        <v>336</v>
      </c>
      <c r="L4" s="183" t="s">
        <v>1327</v>
      </c>
      <c r="M4" s="184" t="s">
        <v>337</v>
      </c>
      <c r="N4" s="139" t="s">
        <v>338</v>
      </c>
      <c r="O4" s="109" t="s">
        <v>62</v>
      </c>
      <c r="P4" s="45" t="s">
        <v>339</v>
      </c>
      <c r="Q4" s="109" t="s">
        <v>340</v>
      </c>
      <c r="R4" s="109" t="s">
        <v>65</v>
      </c>
      <c r="S4" s="5" t="s">
        <v>66</v>
      </c>
      <c r="T4" s="5" t="s">
        <v>67</v>
      </c>
    </row>
    <row r="5" spans="1:20" ht="12.75" x14ac:dyDescent="0.2">
      <c r="A5" s="7">
        <v>1</v>
      </c>
      <c r="B5" s="7">
        <v>1</v>
      </c>
      <c r="D5" s="19" t="s">
        <v>68</v>
      </c>
      <c r="E5" s="19" t="s">
        <v>68</v>
      </c>
      <c r="F5" s="34" t="s">
        <v>69</v>
      </c>
      <c r="G5" s="34" t="s">
        <v>70</v>
      </c>
      <c r="H5" s="19" t="str">
        <f t="shared" ref="H5:H21" si="0">_xlfn.CONCAT(RIGHT(_xlfn.CONCAT("000",A5),3),0,E5)</f>
        <v>0010VersionNumber</v>
      </c>
      <c r="I5" s="19" t="s">
        <v>68</v>
      </c>
      <c r="K5" s="159"/>
      <c r="L5" s="155"/>
      <c r="M5" s="160"/>
      <c r="O5" s="47" t="s">
        <v>71</v>
      </c>
      <c r="P5" s="47" t="s">
        <v>69</v>
      </c>
      <c r="Q5" s="47">
        <v>2</v>
      </c>
      <c r="R5" s="47" t="s">
        <v>72</v>
      </c>
      <c r="T5" s="7" t="s">
        <v>71</v>
      </c>
    </row>
    <row r="6" spans="1:20" ht="12.75" x14ac:dyDescent="0.2">
      <c r="A6" s="37">
        <f>A5+1</f>
        <v>2</v>
      </c>
      <c r="B6" s="37">
        <v>2</v>
      </c>
      <c r="C6" s="37"/>
      <c r="D6" s="38" t="s">
        <v>73</v>
      </c>
      <c r="E6" s="38" t="s">
        <v>73</v>
      </c>
      <c r="F6" s="53" t="s">
        <v>69</v>
      </c>
      <c r="G6" s="53" t="s">
        <v>70</v>
      </c>
      <c r="H6" s="38" t="str">
        <f t="shared" si="0"/>
        <v>0020DeveloperCode</v>
      </c>
      <c r="I6" s="38" t="s">
        <v>73</v>
      </c>
      <c r="J6" s="40"/>
      <c r="K6" s="159"/>
      <c r="L6" s="155"/>
      <c r="M6" s="160"/>
      <c r="N6" s="40"/>
      <c r="O6" s="93" t="s">
        <v>74</v>
      </c>
      <c r="P6" s="93" t="s">
        <v>69</v>
      </c>
      <c r="Q6" s="93">
        <v>4</v>
      </c>
      <c r="R6" s="93" t="s">
        <v>72</v>
      </c>
      <c r="S6" s="37"/>
      <c r="T6" s="37" t="s">
        <v>75</v>
      </c>
    </row>
    <row r="7" spans="1:20" s="37" customFormat="1" ht="12.75" x14ac:dyDescent="0.2">
      <c r="A7" s="37">
        <f t="shared" ref="A7:A60" si="1">A6+1</f>
        <v>3</v>
      </c>
      <c r="B7" s="37">
        <v>3</v>
      </c>
      <c r="D7" s="38" t="s">
        <v>76</v>
      </c>
      <c r="E7" s="38" t="s">
        <v>76</v>
      </c>
      <c r="F7" s="53" t="s">
        <v>69</v>
      </c>
      <c r="G7" s="53" t="s">
        <v>70</v>
      </c>
      <c r="H7" s="38" t="str">
        <f t="shared" si="0"/>
        <v>0030Jurisdiction</v>
      </c>
      <c r="I7" s="38" t="s">
        <v>76</v>
      </c>
      <c r="J7" s="40"/>
      <c r="K7" s="159"/>
      <c r="L7" s="155"/>
      <c r="M7" s="160"/>
      <c r="N7" s="40"/>
      <c r="O7" s="93" t="s">
        <v>77</v>
      </c>
      <c r="P7" s="93" t="s">
        <v>69</v>
      </c>
      <c r="Q7" s="93">
        <v>4</v>
      </c>
      <c r="R7" s="93" t="s">
        <v>72</v>
      </c>
      <c r="T7" s="37" t="s">
        <v>77</v>
      </c>
    </row>
    <row r="8" spans="1:20" s="37" customFormat="1" ht="12.75" x14ac:dyDescent="0.2">
      <c r="A8" s="37">
        <f t="shared" si="1"/>
        <v>4</v>
      </c>
      <c r="B8" s="37">
        <v>4</v>
      </c>
      <c r="D8" s="38" t="s">
        <v>78</v>
      </c>
      <c r="E8" s="38" t="s">
        <v>78</v>
      </c>
      <c r="F8" s="53" t="s">
        <v>69</v>
      </c>
      <c r="G8" s="53" t="s">
        <v>70</v>
      </c>
      <c r="H8" s="38" t="str">
        <f t="shared" si="0"/>
        <v>0040DescriptionFormName</v>
      </c>
      <c r="I8" s="38" t="s">
        <v>78</v>
      </c>
      <c r="J8" s="40"/>
      <c r="K8" s="159"/>
      <c r="L8" s="155"/>
      <c r="M8" s="160"/>
      <c r="N8" s="40"/>
      <c r="O8" s="93" t="str">
        <f>"SP"&amp;Instructions!C5</f>
        <v>SP2022</v>
      </c>
      <c r="P8" s="93" t="s">
        <v>69</v>
      </c>
      <c r="Q8" s="90">
        <v>16</v>
      </c>
      <c r="R8" s="93" t="s">
        <v>72</v>
      </c>
      <c r="T8" s="37" t="str">
        <f>O8</f>
        <v>SP2022</v>
      </c>
    </row>
    <row r="9" spans="1:20" s="37" customFormat="1" ht="12.75" x14ac:dyDescent="0.2">
      <c r="A9" s="37">
        <f t="shared" si="1"/>
        <v>5</v>
      </c>
      <c r="B9" s="37">
        <v>5</v>
      </c>
      <c r="D9" s="38" t="s">
        <v>79</v>
      </c>
      <c r="E9" s="38" t="s">
        <v>79</v>
      </c>
      <c r="F9" s="53" t="s">
        <v>69</v>
      </c>
      <c r="G9" s="53" t="s">
        <v>70</v>
      </c>
      <c r="H9" s="38" t="str">
        <f t="shared" si="0"/>
        <v>0050SpecificationVersion</v>
      </c>
      <c r="I9" s="38" t="s">
        <v>79</v>
      </c>
      <c r="J9" s="40"/>
      <c r="K9" s="159"/>
      <c r="L9" s="155"/>
      <c r="M9" s="160"/>
      <c r="N9" s="40"/>
      <c r="O9" s="93">
        <f>spec_version</f>
        <v>27</v>
      </c>
      <c r="P9" s="93" t="s">
        <v>69</v>
      </c>
      <c r="Q9" s="93">
        <v>4</v>
      </c>
      <c r="R9" s="93" t="s">
        <v>80</v>
      </c>
      <c r="S9" s="37" t="s">
        <v>81</v>
      </c>
      <c r="T9" s="37">
        <f>O9</f>
        <v>27</v>
      </c>
    </row>
    <row r="10" spans="1:20" s="37" customFormat="1" ht="12.75" x14ac:dyDescent="0.2">
      <c r="A10" s="37">
        <f t="shared" si="1"/>
        <v>6</v>
      </c>
      <c r="B10" s="37">
        <v>6</v>
      </c>
      <c r="D10" s="38" t="s">
        <v>82</v>
      </c>
      <c r="E10" s="38" t="s">
        <v>82</v>
      </c>
      <c r="F10" s="53" t="s">
        <v>69</v>
      </c>
      <c r="G10" s="53" t="s">
        <v>70</v>
      </c>
      <c r="H10" s="38" t="str">
        <f t="shared" si="0"/>
        <v>0060SoftwareFormVersion</v>
      </c>
      <c r="I10" s="38" t="s">
        <v>82</v>
      </c>
      <c r="J10" s="40"/>
      <c r="K10" s="159"/>
      <c r="L10" s="155"/>
      <c r="M10" s="160"/>
      <c r="N10" s="40"/>
      <c r="O10" s="93">
        <v>1</v>
      </c>
      <c r="P10" s="93" t="s">
        <v>69</v>
      </c>
      <c r="Q10" s="93">
        <v>15</v>
      </c>
      <c r="R10" s="93" t="s">
        <v>72</v>
      </c>
      <c r="T10" s="37" t="s">
        <v>83</v>
      </c>
    </row>
    <row r="11" spans="1:20" s="37" customFormat="1" ht="12.75" x14ac:dyDescent="0.2">
      <c r="A11" s="37">
        <f t="shared" si="1"/>
        <v>7</v>
      </c>
      <c r="B11" s="37">
        <v>7</v>
      </c>
      <c r="D11" s="38" t="s">
        <v>84</v>
      </c>
      <c r="E11" s="38" t="s">
        <v>85</v>
      </c>
      <c r="F11" s="53" t="s">
        <v>70</v>
      </c>
      <c r="G11" s="53" t="s">
        <v>70</v>
      </c>
      <c r="H11" s="38" t="str">
        <f t="shared" si="0"/>
        <v>0070periodfrom</v>
      </c>
      <c r="I11" s="38" t="s">
        <v>85</v>
      </c>
      <c r="J11" s="40"/>
      <c r="K11" s="159"/>
      <c r="L11" s="155"/>
      <c r="M11" s="160"/>
      <c r="N11" s="40"/>
      <c r="O11" s="110">
        <v>44562</v>
      </c>
      <c r="P11" s="93" t="s">
        <v>69</v>
      </c>
      <c r="Q11" s="93">
        <v>10</v>
      </c>
      <c r="R11" s="110" t="s">
        <v>72</v>
      </c>
      <c r="S11" s="69" t="s">
        <v>86</v>
      </c>
    </row>
    <row r="12" spans="1:20" s="37" customFormat="1" ht="12.75" x14ac:dyDescent="0.2">
      <c r="A12" s="37">
        <f t="shared" si="1"/>
        <v>8</v>
      </c>
      <c r="B12" s="37">
        <v>8</v>
      </c>
      <c r="D12" s="38" t="s">
        <v>87</v>
      </c>
      <c r="E12" s="38" t="s">
        <v>88</v>
      </c>
      <c r="F12" s="53" t="s">
        <v>70</v>
      </c>
      <c r="G12" s="53" t="s">
        <v>70</v>
      </c>
      <c r="H12" s="38" t="str">
        <f t="shared" si="0"/>
        <v>0080periodto</v>
      </c>
      <c r="I12" s="38" t="s">
        <v>88</v>
      </c>
      <c r="J12" s="40"/>
      <c r="K12" s="159"/>
      <c r="L12" s="155"/>
      <c r="M12" s="160"/>
      <c r="N12" s="40"/>
      <c r="O12" s="110">
        <v>44926</v>
      </c>
      <c r="P12" s="93" t="s">
        <v>69</v>
      </c>
      <c r="Q12" s="93">
        <v>10</v>
      </c>
      <c r="R12" s="110" t="s">
        <v>72</v>
      </c>
      <c r="S12" s="69" t="s">
        <v>86</v>
      </c>
    </row>
    <row r="13" spans="1:20" s="37" customFormat="1" ht="12.75" x14ac:dyDescent="0.2">
      <c r="A13" s="37">
        <f t="shared" si="1"/>
        <v>9</v>
      </c>
      <c r="B13" s="37">
        <v>9</v>
      </c>
      <c r="D13" s="145" t="s">
        <v>89</v>
      </c>
      <c r="E13" s="38" t="s">
        <v>90</v>
      </c>
      <c r="F13" s="53" t="s">
        <v>70</v>
      </c>
      <c r="G13" s="53" t="s">
        <v>70</v>
      </c>
      <c r="H13" s="38" t="str">
        <f t="shared" si="0"/>
        <v>0090accountid</v>
      </c>
      <c r="I13" s="38" t="s">
        <v>90</v>
      </c>
      <c r="J13" s="40" t="s">
        <v>341</v>
      </c>
      <c r="K13" s="159" t="s">
        <v>342</v>
      </c>
      <c r="L13" s="155" t="s">
        <v>343</v>
      </c>
      <c r="M13" s="160"/>
      <c r="N13" s="40" t="s">
        <v>344</v>
      </c>
      <c r="O13" s="93"/>
      <c r="P13" s="93" t="s">
        <v>70</v>
      </c>
      <c r="Q13" s="93">
        <v>10</v>
      </c>
      <c r="R13" s="93" t="s">
        <v>80</v>
      </c>
      <c r="S13" s="37" t="s">
        <v>91</v>
      </c>
      <c r="T13" s="37" t="s">
        <v>92</v>
      </c>
    </row>
    <row r="14" spans="1:20" s="37" customFormat="1" ht="12.75" x14ac:dyDescent="0.2">
      <c r="A14" s="37">
        <f t="shared" si="1"/>
        <v>10</v>
      </c>
      <c r="B14" s="37">
        <v>10</v>
      </c>
      <c r="D14" s="38" t="s">
        <v>93</v>
      </c>
      <c r="E14" s="38" t="s">
        <v>94</v>
      </c>
      <c r="F14" s="53" t="s">
        <v>70</v>
      </c>
      <c r="G14" s="53" t="s">
        <v>70</v>
      </c>
      <c r="H14" s="38" t="str">
        <f t="shared" si="0"/>
        <v>0100taxid</v>
      </c>
      <c r="I14" s="38" t="s">
        <v>94</v>
      </c>
      <c r="J14" s="40"/>
      <c r="K14" s="159"/>
      <c r="L14" s="155"/>
      <c r="M14" s="160"/>
      <c r="N14" s="40"/>
      <c r="O14" s="93"/>
      <c r="P14" s="93" t="s">
        <v>70</v>
      </c>
      <c r="Q14" s="93">
        <v>11</v>
      </c>
      <c r="R14" s="93" t="s">
        <v>72</v>
      </c>
      <c r="S14" s="37" t="s">
        <v>95</v>
      </c>
    </row>
    <row r="15" spans="1:20" s="37" customFormat="1" ht="12.75" x14ac:dyDescent="0.2">
      <c r="A15" s="37">
        <f t="shared" si="1"/>
        <v>11</v>
      </c>
      <c r="B15" s="37">
        <v>11</v>
      </c>
      <c r="D15" s="38" t="s">
        <v>96</v>
      </c>
      <c r="E15" s="38" t="s">
        <v>97</v>
      </c>
      <c r="F15" s="53" t="s">
        <v>70</v>
      </c>
      <c r="G15" s="53" t="s">
        <v>70</v>
      </c>
      <c r="H15" s="38" t="str">
        <f t="shared" si="0"/>
        <v>0110naics</v>
      </c>
      <c r="I15" s="38" t="s">
        <v>97</v>
      </c>
      <c r="J15" s="40" t="s">
        <v>96</v>
      </c>
      <c r="K15" s="159" t="s">
        <v>96</v>
      </c>
      <c r="L15" s="155" t="s">
        <v>96</v>
      </c>
      <c r="M15" s="160"/>
      <c r="N15" s="40"/>
      <c r="O15" s="93"/>
      <c r="P15" s="93" t="s">
        <v>70</v>
      </c>
      <c r="Q15" s="111">
        <v>6</v>
      </c>
      <c r="R15" s="111" t="s">
        <v>80</v>
      </c>
      <c r="S15" s="70" t="s">
        <v>98</v>
      </c>
      <c r="T15" s="70" t="s">
        <v>99</v>
      </c>
    </row>
    <row r="16" spans="1:20" s="37" customFormat="1" ht="12.75" x14ac:dyDescent="0.2">
      <c r="A16" s="37">
        <v>13</v>
      </c>
      <c r="B16" s="37">
        <v>12</v>
      </c>
      <c r="D16" s="38" t="s">
        <v>104</v>
      </c>
      <c r="E16" s="38" t="s">
        <v>105</v>
      </c>
      <c r="F16" s="53" t="s">
        <v>70</v>
      </c>
      <c r="G16" s="53" t="s">
        <v>70</v>
      </c>
      <c r="H16" s="38" t="str">
        <f t="shared" si="0"/>
        <v>0130busname</v>
      </c>
      <c r="I16" s="38" t="s">
        <v>105</v>
      </c>
      <c r="J16" s="40"/>
      <c r="K16" s="159"/>
      <c r="L16" s="155"/>
      <c r="M16" s="160"/>
      <c r="N16" s="40"/>
      <c r="O16" s="93"/>
      <c r="P16" s="93" t="s">
        <v>70</v>
      </c>
      <c r="Q16" s="93">
        <v>100</v>
      </c>
      <c r="R16" s="93" t="s">
        <v>72</v>
      </c>
    </row>
    <row r="17" spans="1:20" s="37" customFormat="1" ht="12.75" x14ac:dyDescent="0.2">
      <c r="A17" s="37">
        <f t="shared" si="1"/>
        <v>14</v>
      </c>
      <c r="B17" s="37">
        <v>13</v>
      </c>
      <c r="D17" s="38" t="s">
        <v>106</v>
      </c>
      <c r="E17" s="38" t="s">
        <v>107</v>
      </c>
      <c r="F17" s="53" t="s">
        <v>70</v>
      </c>
      <c r="G17" s="53" t="s">
        <v>70</v>
      </c>
      <c r="H17" s="38" t="str">
        <f t="shared" si="0"/>
        <v>0140newmailingaddr</v>
      </c>
      <c r="I17" s="38" t="s">
        <v>107</v>
      </c>
      <c r="J17" s="40"/>
      <c r="K17" s="159" t="s">
        <v>347</v>
      </c>
      <c r="L17" s="155" t="s">
        <v>348</v>
      </c>
      <c r="M17" s="160"/>
      <c r="N17" s="40"/>
      <c r="O17" s="93">
        <v>0</v>
      </c>
      <c r="P17" s="93" t="s">
        <v>69</v>
      </c>
      <c r="Q17" s="93">
        <v>1</v>
      </c>
      <c r="R17" s="93" t="s">
        <v>80</v>
      </c>
      <c r="S17" s="37" t="s">
        <v>102</v>
      </c>
      <c r="T17" s="37" t="s">
        <v>103</v>
      </c>
    </row>
    <row r="18" spans="1:20" s="37" customFormat="1" ht="12.75" x14ac:dyDescent="0.2">
      <c r="A18" s="37">
        <f t="shared" si="1"/>
        <v>15</v>
      </c>
      <c r="B18" s="37">
        <v>14</v>
      </c>
      <c r="D18" s="38" t="s">
        <v>108</v>
      </c>
      <c r="E18" s="38" t="s">
        <v>109</v>
      </c>
      <c r="F18" s="53" t="s">
        <v>70</v>
      </c>
      <c r="G18" s="53" t="s">
        <v>70</v>
      </c>
      <c r="H18" s="38" t="str">
        <f t="shared" si="0"/>
        <v>0150addr2</v>
      </c>
      <c r="I18" s="38" t="s">
        <v>109</v>
      </c>
      <c r="J18" s="40"/>
      <c r="K18" s="159"/>
      <c r="L18" s="155"/>
      <c r="M18" s="160"/>
      <c r="N18" s="40"/>
      <c r="O18" s="93"/>
      <c r="P18" s="93" t="s">
        <v>70</v>
      </c>
      <c r="Q18" s="93">
        <v>75</v>
      </c>
      <c r="R18" s="93" t="s">
        <v>72</v>
      </c>
    </row>
    <row r="19" spans="1:20" s="37" customFormat="1" ht="12.75" x14ac:dyDescent="0.2">
      <c r="A19" s="37">
        <f t="shared" si="1"/>
        <v>16</v>
      </c>
      <c r="B19" s="37">
        <v>15</v>
      </c>
      <c r="D19" s="38" t="s">
        <v>110</v>
      </c>
      <c r="E19" s="38" t="s">
        <v>111</v>
      </c>
      <c r="F19" s="53" t="s">
        <v>70</v>
      </c>
      <c r="G19" s="53" t="s">
        <v>70</v>
      </c>
      <c r="H19" s="38" t="str">
        <f t="shared" si="0"/>
        <v>0160city</v>
      </c>
      <c r="I19" s="38" t="s">
        <v>111</v>
      </c>
      <c r="J19" s="40"/>
      <c r="K19" s="159"/>
      <c r="L19" s="155"/>
      <c r="M19" s="160"/>
      <c r="N19" s="40"/>
      <c r="O19" s="93"/>
      <c r="P19" s="93" t="s">
        <v>70</v>
      </c>
      <c r="Q19" s="93">
        <v>30</v>
      </c>
      <c r="R19" s="93" t="s">
        <v>72</v>
      </c>
    </row>
    <row r="20" spans="1:20" s="37" customFormat="1" ht="12.75" x14ac:dyDescent="0.2">
      <c r="A20" s="37">
        <f t="shared" si="1"/>
        <v>17</v>
      </c>
      <c r="B20" s="37">
        <v>16</v>
      </c>
      <c r="D20" s="38" t="s">
        <v>112</v>
      </c>
      <c r="E20" s="38" t="s">
        <v>113</v>
      </c>
      <c r="F20" s="53" t="s">
        <v>70</v>
      </c>
      <c r="G20" s="53" t="s">
        <v>70</v>
      </c>
      <c r="H20" s="38" t="str">
        <f t="shared" si="0"/>
        <v>0170state</v>
      </c>
      <c r="I20" s="38" t="s">
        <v>113</v>
      </c>
      <c r="J20" s="40"/>
      <c r="K20" s="159"/>
      <c r="L20" s="155"/>
      <c r="M20" s="160"/>
      <c r="N20" s="40"/>
      <c r="O20" s="93"/>
      <c r="P20" s="93" t="s">
        <v>70</v>
      </c>
      <c r="Q20" s="93">
        <v>10</v>
      </c>
      <c r="R20" s="93" t="s">
        <v>72</v>
      </c>
      <c r="T20" s="37" t="s">
        <v>114</v>
      </c>
    </row>
    <row r="21" spans="1:20" s="37" customFormat="1" ht="12.75" x14ac:dyDescent="0.2">
      <c r="A21" s="37">
        <f t="shared" si="1"/>
        <v>18</v>
      </c>
      <c r="B21" s="37">
        <v>17</v>
      </c>
      <c r="D21" s="38" t="s">
        <v>115</v>
      </c>
      <c r="E21" s="38" t="s">
        <v>116</v>
      </c>
      <c r="F21" s="53" t="s">
        <v>70</v>
      </c>
      <c r="G21" s="53" t="s">
        <v>70</v>
      </c>
      <c r="H21" s="38" t="str">
        <f t="shared" si="0"/>
        <v>0180postalcode</v>
      </c>
      <c r="I21" s="38" t="s">
        <v>116</v>
      </c>
      <c r="J21" s="40"/>
      <c r="K21" s="159"/>
      <c r="L21" s="155"/>
      <c r="M21" s="160"/>
      <c r="N21" s="40"/>
      <c r="O21" s="93"/>
      <c r="P21" s="93" t="s">
        <v>70</v>
      </c>
      <c r="Q21" s="93">
        <v>15</v>
      </c>
      <c r="R21" s="93" t="s">
        <v>72</v>
      </c>
      <c r="S21" s="37" t="s">
        <v>117</v>
      </c>
    </row>
    <row r="22" spans="1:20" s="37" customFormat="1" ht="12.75" x14ac:dyDescent="0.2">
      <c r="A22" s="37">
        <v>23</v>
      </c>
      <c r="B22" s="37">
        <v>18</v>
      </c>
      <c r="D22" s="38" t="s">
        <v>126</v>
      </c>
      <c r="E22" s="38" t="s">
        <v>127</v>
      </c>
      <c r="F22" s="53" t="s">
        <v>70</v>
      </c>
      <c r="G22" s="53" t="s">
        <v>70</v>
      </c>
      <c r="H22" s="38" t="str">
        <f>_xlfn.CONCAT(RIGHT(_xlfn.CONCAT("000",A22),3),0,E22)</f>
        <v>0230InitialReturn</v>
      </c>
      <c r="I22" s="38" t="s">
        <v>127</v>
      </c>
      <c r="J22" s="40" t="s">
        <v>127</v>
      </c>
      <c r="K22" s="159" t="s">
        <v>127</v>
      </c>
      <c r="L22" s="155" t="s">
        <v>127</v>
      </c>
      <c r="M22" s="160"/>
      <c r="N22" s="40"/>
      <c r="O22" s="93">
        <v>0</v>
      </c>
      <c r="P22" s="93" t="s">
        <v>69</v>
      </c>
      <c r="Q22" s="93">
        <v>1</v>
      </c>
      <c r="R22" s="93" t="s">
        <v>80</v>
      </c>
      <c r="S22" s="37" t="s">
        <v>102</v>
      </c>
      <c r="T22" s="37" t="s">
        <v>103</v>
      </c>
    </row>
    <row r="23" spans="1:20" s="37" customFormat="1" ht="12.75" x14ac:dyDescent="0.2">
      <c r="A23" s="37">
        <f t="shared" si="1"/>
        <v>24</v>
      </c>
      <c r="B23" s="37">
        <v>19</v>
      </c>
      <c r="D23" s="38" t="s">
        <v>128</v>
      </c>
      <c r="E23" s="38" t="s">
        <v>129</v>
      </c>
      <c r="F23" s="53" t="s">
        <v>70</v>
      </c>
      <c r="G23" s="53" t="s">
        <v>70</v>
      </c>
      <c r="H23" s="38" t="str">
        <f>_xlfn.CONCAT(RIGHT(_xlfn.CONCAT("000",A23),3),0,E23)</f>
        <v>0240FinalReturn</v>
      </c>
      <c r="I23" s="38" t="s">
        <v>129</v>
      </c>
      <c r="J23" s="40" t="s">
        <v>353</v>
      </c>
      <c r="K23" s="159" t="s">
        <v>353</v>
      </c>
      <c r="L23" s="155" t="s">
        <v>129</v>
      </c>
      <c r="M23" s="160"/>
      <c r="N23" s="40"/>
      <c r="O23" s="93">
        <v>0</v>
      </c>
      <c r="P23" s="93" t="s">
        <v>69</v>
      </c>
      <c r="Q23" s="93">
        <v>1</v>
      </c>
      <c r="R23" s="93" t="s">
        <v>80</v>
      </c>
      <c r="S23" s="37" t="s">
        <v>102</v>
      </c>
      <c r="T23" s="37" t="s">
        <v>103</v>
      </c>
    </row>
    <row r="24" spans="1:20" s="37" customFormat="1" ht="12.75" x14ac:dyDescent="0.2">
      <c r="A24" s="37">
        <f t="shared" si="1"/>
        <v>25</v>
      </c>
      <c r="B24" s="37">
        <v>20</v>
      </c>
      <c r="D24" s="38" t="s">
        <v>130</v>
      </c>
      <c r="E24" s="38" t="s">
        <v>131</v>
      </c>
      <c r="F24" s="53" t="s">
        <v>70</v>
      </c>
      <c r="G24" s="53" t="s">
        <v>70</v>
      </c>
      <c r="H24" s="38" t="str">
        <f>_xlfn.CONCAT(RIGHT(_xlfn.CONCAT("000",A24),3),0,E24)</f>
        <v>0250amendedreturn</v>
      </c>
      <c r="I24" s="38" t="s">
        <v>131</v>
      </c>
      <c r="J24" s="40" t="s">
        <v>354</v>
      </c>
      <c r="K24" s="159" t="s">
        <v>355</v>
      </c>
      <c r="L24" s="155" t="s">
        <v>356</v>
      </c>
      <c r="M24" s="160"/>
      <c r="N24" s="40"/>
      <c r="O24" s="93">
        <v>0</v>
      </c>
      <c r="P24" s="93" t="s">
        <v>69</v>
      </c>
      <c r="Q24" s="93">
        <v>1</v>
      </c>
      <c r="R24" s="93" t="s">
        <v>80</v>
      </c>
      <c r="S24" s="37" t="s">
        <v>102</v>
      </c>
      <c r="T24" s="37" t="s">
        <v>103</v>
      </c>
    </row>
    <row r="25" spans="1:20" s="37" customFormat="1" ht="12.75" x14ac:dyDescent="0.2">
      <c r="A25" s="37">
        <f t="shared" si="1"/>
        <v>26</v>
      </c>
      <c r="B25" s="37">
        <v>21</v>
      </c>
      <c r="D25" s="38" t="s">
        <v>132</v>
      </c>
      <c r="E25" s="38" t="s">
        <v>132</v>
      </c>
      <c r="F25" s="53" t="s">
        <v>70</v>
      </c>
      <c r="G25" s="53" t="s">
        <v>70</v>
      </c>
      <c r="H25" s="38" t="str">
        <f>_xlfn.CONCAT(RIGHT(_xlfn.CONCAT("000",A25),3),0,E25)</f>
        <v>0260Extension</v>
      </c>
      <c r="I25" s="38" t="s">
        <v>132</v>
      </c>
      <c r="J25" s="40" t="s">
        <v>357</v>
      </c>
      <c r="K25" s="159" t="s">
        <v>357</v>
      </c>
      <c r="L25" s="155" t="s">
        <v>358</v>
      </c>
      <c r="M25" s="160"/>
      <c r="N25" s="40" t="s">
        <v>456</v>
      </c>
      <c r="O25" s="93">
        <v>0</v>
      </c>
      <c r="P25" s="93" t="s">
        <v>69</v>
      </c>
      <c r="Q25" s="93">
        <v>1</v>
      </c>
      <c r="R25" s="93" t="s">
        <v>80</v>
      </c>
      <c r="S25" s="37" t="s">
        <v>102</v>
      </c>
      <c r="T25" s="37" t="s">
        <v>103</v>
      </c>
    </row>
    <row r="26" spans="1:20" s="37" customFormat="1" ht="12.75" x14ac:dyDescent="0.2">
      <c r="A26" s="37">
        <f t="shared" si="1"/>
        <v>27</v>
      </c>
      <c r="B26" s="37">
        <v>22</v>
      </c>
      <c r="C26" s="37" t="s">
        <v>360</v>
      </c>
      <c r="D26" s="38" t="s">
        <v>133</v>
      </c>
      <c r="E26" s="38" t="s">
        <v>134</v>
      </c>
      <c r="F26" s="53" t="s">
        <v>70</v>
      </c>
      <c r="G26" s="53" t="s">
        <v>70</v>
      </c>
      <c r="H26" s="38" t="str">
        <f t="shared" ref="H26:H31" si="2">_xlfn.CONCAT(RIGHT(_xlfn.CONCAT("000",A26),3),0,E26)</f>
        <v>0270MCGI</v>
      </c>
      <c r="I26" s="38" t="s">
        <v>134</v>
      </c>
      <c r="J26" s="40" t="s">
        <v>361</v>
      </c>
      <c r="K26" s="159" t="s">
        <v>361</v>
      </c>
      <c r="L26" s="155" t="s">
        <v>361</v>
      </c>
      <c r="M26" s="160" t="s">
        <v>362</v>
      </c>
      <c r="N26" s="40"/>
      <c r="O26" s="93">
        <v>0</v>
      </c>
      <c r="P26" s="93" t="s">
        <v>69</v>
      </c>
      <c r="Q26" s="93">
        <v>16</v>
      </c>
      <c r="R26" s="93" t="s">
        <v>80</v>
      </c>
      <c r="S26" s="37" t="s">
        <v>139</v>
      </c>
      <c r="T26" s="37" t="s">
        <v>140</v>
      </c>
    </row>
    <row r="27" spans="1:20" s="37" customFormat="1" ht="12.75" x14ac:dyDescent="0.2">
      <c r="A27" s="37">
        <f t="shared" si="1"/>
        <v>28</v>
      </c>
      <c r="B27" s="37">
        <v>23</v>
      </c>
      <c r="C27" s="37" t="s">
        <v>363</v>
      </c>
      <c r="D27" s="38" t="s">
        <v>137</v>
      </c>
      <c r="E27" s="38" t="s">
        <v>138</v>
      </c>
      <c r="F27" s="53" t="s">
        <v>70</v>
      </c>
      <c r="G27" s="53" t="s">
        <v>70</v>
      </c>
      <c r="H27" s="38" t="str">
        <f t="shared" si="2"/>
        <v>0280TotalGI</v>
      </c>
      <c r="I27" s="38" t="s">
        <v>138</v>
      </c>
      <c r="J27" s="40" t="s">
        <v>364</v>
      </c>
      <c r="K27" s="159" t="s">
        <v>364</v>
      </c>
      <c r="L27" s="155" t="s">
        <v>365</v>
      </c>
      <c r="M27" s="160" t="s">
        <v>362</v>
      </c>
      <c r="N27" s="40" t="s">
        <v>366</v>
      </c>
      <c r="O27" s="93">
        <v>0</v>
      </c>
      <c r="P27" s="93" t="s">
        <v>69</v>
      </c>
      <c r="Q27" s="93">
        <v>16</v>
      </c>
      <c r="R27" s="93" t="s">
        <v>80</v>
      </c>
      <c r="S27" s="37" t="s">
        <v>139</v>
      </c>
      <c r="T27" s="37" t="s">
        <v>140</v>
      </c>
    </row>
    <row r="28" spans="1:20" s="37" customFormat="1" ht="12.75" x14ac:dyDescent="0.2">
      <c r="A28" s="37">
        <f t="shared" si="1"/>
        <v>29</v>
      </c>
      <c r="B28" s="37">
        <v>24</v>
      </c>
      <c r="C28" s="37" t="s">
        <v>367</v>
      </c>
      <c r="D28" s="37" t="s">
        <v>141</v>
      </c>
      <c r="E28" s="38" t="s">
        <v>142</v>
      </c>
      <c r="F28" s="53" t="s">
        <v>70</v>
      </c>
      <c r="G28" s="53" t="s">
        <v>70</v>
      </c>
      <c r="H28" s="38" t="str">
        <f t="shared" si="2"/>
        <v>0290MCApportionment</v>
      </c>
      <c r="I28" s="38" t="s">
        <v>142</v>
      </c>
      <c r="J28" s="40" t="s">
        <v>368</v>
      </c>
      <c r="K28" s="159" t="s">
        <v>368</v>
      </c>
      <c r="L28" s="155" t="s">
        <v>368</v>
      </c>
      <c r="M28" s="160" t="s">
        <v>369</v>
      </c>
      <c r="N28" s="40"/>
      <c r="O28" s="93">
        <v>0</v>
      </c>
      <c r="P28" s="93" t="s">
        <v>69</v>
      </c>
      <c r="Q28" s="93">
        <v>8</v>
      </c>
      <c r="R28" s="93" t="s">
        <v>80</v>
      </c>
      <c r="S28" s="37" t="s">
        <v>143</v>
      </c>
      <c r="T28" s="37" t="s">
        <v>144</v>
      </c>
    </row>
    <row r="29" spans="1:20" s="37" customFormat="1" ht="12.75" x14ac:dyDescent="0.2">
      <c r="A29" s="37">
        <f t="shared" si="1"/>
        <v>30</v>
      </c>
      <c r="B29" s="37">
        <v>25</v>
      </c>
      <c r="C29" s="37" t="s">
        <v>370</v>
      </c>
      <c r="D29" s="38" t="s">
        <v>145</v>
      </c>
      <c r="E29" s="38" t="s">
        <v>146</v>
      </c>
      <c r="F29" s="53" t="s">
        <v>70</v>
      </c>
      <c r="G29" s="53" t="s">
        <v>70</v>
      </c>
      <c r="H29" s="38" t="str">
        <f t="shared" si="2"/>
        <v>0300CPGI</v>
      </c>
      <c r="I29" s="38" t="s">
        <v>146</v>
      </c>
      <c r="J29" s="40" t="s">
        <v>371</v>
      </c>
      <c r="K29" s="159" t="s">
        <v>371</v>
      </c>
      <c r="L29" s="155" t="s">
        <v>371</v>
      </c>
      <c r="M29" s="160" t="s">
        <v>362</v>
      </c>
      <c r="N29" s="40"/>
      <c r="O29" s="93">
        <v>0</v>
      </c>
      <c r="P29" s="93" t="s">
        <v>69</v>
      </c>
      <c r="Q29" s="93">
        <v>16</v>
      </c>
      <c r="R29" s="93" t="s">
        <v>80</v>
      </c>
      <c r="S29" s="37" t="s">
        <v>139</v>
      </c>
      <c r="T29" s="37" t="s">
        <v>140</v>
      </c>
    </row>
    <row r="30" spans="1:20" s="37" customFormat="1" ht="12.75" x14ac:dyDescent="0.2">
      <c r="A30" s="37">
        <f t="shared" si="1"/>
        <v>31</v>
      </c>
      <c r="B30" s="37">
        <v>26</v>
      </c>
      <c r="C30" s="37" t="s">
        <v>372</v>
      </c>
      <c r="D30" s="38" t="s">
        <v>147</v>
      </c>
      <c r="E30" s="38" t="s">
        <v>148</v>
      </c>
      <c r="F30" s="53" t="s">
        <v>70</v>
      </c>
      <c r="G30" s="53" t="s">
        <v>70</v>
      </c>
      <c r="H30" s="38" t="str">
        <f t="shared" si="2"/>
        <v>0310TotalGICPDifferent</v>
      </c>
      <c r="I30" s="38" t="s">
        <v>148</v>
      </c>
      <c r="J30" s="40" t="s">
        <v>373</v>
      </c>
      <c r="K30" s="159" t="s">
        <v>373</v>
      </c>
      <c r="L30" s="155" t="s">
        <v>373</v>
      </c>
      <c r="M30" s="160" t="s">
        <v>362</v>
      </c>
      <c r="N30" s="40"/>
      <c r="O30" s="93">
        <v>0</v>
      </c>
      <c r="P30" s="93" t="s">
        <v>69</v>
      </c>
      <c r="Q30" s="93">
        <v>16</v>
      </c>
      <c r="R30" s="93" t="s">
        <v>80</v>
      </c>
      <c r="S30" s="37" t="s">
        <v>139</v>
      </c>
      <c r="T30" s="37" t="s">
        <v>140</v>
      </c>
    </row>
    <row r="31" spans="1:20" s="37" customFormat="1" ht="12.75" x14ac:dyDescent="0.2">
      <c r="A31" s="37">
        <f t="shared" si="1"/>
        <v>32</v>
      </c>
      <c r="B31" s="37">
        <v>27</v>
      </c>
      <c r="C31" s="37" t="s">
        <v>374</v>
      </c>
      <c r="D31" s="38" t="s">
        <v>149</v>
      </c>
      <c r="E31" s="38" t="s">
        <v>150</v>
      </c>
      <c r="F31" s="53" t="s">
        <v>70</v>
      </c>
      <c r="G31" s="53" t="s">
        <v>70</v>
      </c>
      <c r="H31" s="38" t="str">
        <f t="shared" si="2"/>
        <v>0320CPApportionment</v>
      </c>
      <c r="I31" s="38" t="s">
        <v>150</v>
      </c>
      <c r="J31" s="40" t="s">
        <v>375</v>
      </c>
      <c r="K31" s="159" t="s">
        <v>375</v>
      </c>
      <c r="L31" s="155" t="s">
        <v>375</v>
      </c>
      <c r="M31" s="160" t="s">
        <v>369</v>
      </c>
      <c r="N31" s="40"/>
      <c r="O31" s="93">
        <v>0</v>
      </c>
      <c r="P31" s="93" t="s">
        <v>69</v>
      </c>
      <c r="Q31" s="93">
        <v>8</v>
      </c>
      <c r="R31" s="93" t="s">
        <v>80</v>
      </c>
      <c r="S31" s="37" t="s">
        <v>143</v>
      </c>
      <c r="T31" s="37" t="s">
        <v>144</v>
      </c>
    </row>
    <row r="32" spans="1:20" s="37" customFormat="1" ht="12.75" x14ac:dyDescent="0.2">
      <c r="A32" s="37">
        <f t="shared" si="1"/>
        <v>33</v>
      </c>
      <c r="B32" s="37">
        <v>28</v>
      </c>
      <c r="D32" s="145" t="s">
        <v>151</v>
      </c>
      <c r="E32" s="38" t="s">
        <v>152</v>
      </c>
      <c r="F32" s="53" t="s">
        <v>70</v>
      </c>
      <c r="G32" s="53" t="s">
        <v>70</v>
      </c>
      <c r="H32" s="38" t="str">
        <f t="shared" ref="H32:H40" si="3">_xlfn.CONCAT(RIGHT(_xlfn.CONCAT("000",A32),3),0,E32)</f>
        <v>0330MCExempt</v>
      </c>
      <c r="I32" s="38" t="s">
        <v>152</v>
      </c>
      <c r="J32" s="40" t="s">
        <v>376</v>
      </c>
      <c r="K32" s="159" t="s">
        <v>376</v>
      </c>
      <c r="L32" s="155" t="s">
        <v>376</v>
      </c>
      <c r="M32" s="160"/>
      <c r="N32" s="40"/>
      <c r="O32" s="93">
        <v>0</v>
      </c>
      <c r="P32" s="93" t="s">
        <v>69</v>
      </c>
      <c r="Q32" s="93">
        <v>1</v>
      </c>
      <c r="R32" s="93" t="s">
        <v>80</v>
      </c>
      <c r="S32" s="37" t="s">
        <v>102</v>
      </c>
      <c r="T32" s="37" t="s">
        <v>103</v>
      </c>
    </row>
    <row r="33" spans="1:20" s="37" customFormat="1" ht="12.75" x14ac:dyDescent="0.2">
      <c r="A33" s="37">
        <f t="shared" si="1"/>
        <v>34</v>
      </c>
      <c r="B33" s="37">
        <v>29</v>
      </c>
      <c r="D33" s="145" t="s">
        <v>153</v>
      </c>
      <c r="E33" s="38" t="s">
        <v>154</v>
      </c>
      <c r="F33" s="53" t="s">
        <v>70</v>
      </c>
      <c r="G33" s="53" t="s">
        <v>70</v>
      </c>
      <c r="H33" s="38" t="str">
        <f t="shared" si="3"/>
        <v>0340MCExemptReason</v>
      </c>
      <c r="I33" s="38" t="s">
        <v>154</v>
      </c>
      <c r="J33" s="40"/>
      <c r="K33" s="159" t="s">
        <v>378</v>
      </c>
      <c r="L33" s="155" t="s">
        <v>378</v>
      </c>
      <c r="M33" s="160"/>
      <c r="N33" s="40"/>
      <c r="O33" s="93">
        <v>0</v>
      </c>
      <c r="P33" s="93" t="s">
        <v>69</v>
      </c>
      <c r="Q33" s="93">
        <v>2</v>
      </c>
      <c r="R33" s="93" t="s">
        <v>80</v>
      </c>
      <c r="S33" s="37" t="s">
        <v>155</v>
      </c>
      <c r="T33" s="37" t="s">
        <v>156</v>
      </c>
    </row>
    <row r="34" spans="1:20" s="37" customFormat="1" ht="12.75" x14ac:dyDescent="0.2">
      <c r="A34" s="37">
        <f t="shared" si="1"/>
        <v>35</v>
      </c>
      <c r="B34" s="37">
        <v>30</v>
      </c>
      <c r="D34" s="145" t="s">
        <v>158</v>
      </c>
      <c r="E34" s="38" t="s">
        <v>159</v>
      </c>
      <c r="F34" s="53" t="s">
        <v>70</v>
      </c>
      <c r="G34" s="53" t="s">
        <v>70</v>
      </c>
      <c r="H34" s="38" t="str">
        <f t="shared" si="3"/>
        <v>0350CPExempt</v>
      </c>
      <c r="I34" s="38" t="s">
        <v>159</v>
      </c>
      <c r="J34" s="40" t="s">
        <v>380</v>
      </c>
      <c r="K34" s="159" t="s">
        <v>380</v>
      </c>
      <c r="L34" s="155" t="s">
        <v>380</v>
      </c>
      <c r="M34" s="160"/>
      <c r="N34" s="40"/>
      <c r="O34" s="93">
        <v>0</v>
      </c>
      <c r="P34" s="93" t="s">
        <v>69</v>
      </c>
      <c r="Q34" s="93">
        <v>1</v>
      </c>
      <c r="R34" s="93" t="s">
        <v>80</v>
      </c>
      <c r="S34" s="37" t="s">
        <v>102</v>
      </c>
      <c r="T34" s="37" t="s">
        <v>103</v>
      </c>
    </row>
    <row r="35" spans="1:20" s="37" customFormat="1" ht="12.75" x14ac:dyDescent="0.2">
      <c r="A35" s="37">
        <f t="shared" si="1"/>
        <v>36</v>
      </c>
      <c r="B35" s="37">
        <v>31</v>
      </c>
      <c r="D35" s="145" t="s">
        <v>160</v>
      </c>
      <c r="E35" s="38" t="s">
        <v>161</v>
      </c>
      <c r="F35" s="53" t="s">
        <v>70</v>
      </c>
      <c r="G35" s="53" t="s">
        <v>70</v>
      </c>
      <c r="H35" s="38" t="str">
        <f t="shared" si="3"/>
        <v>0360CPExemptReason</v>
      </c>
      <c r="I35" s="38" t="s">
        <v>161</v>
      </c>
      <c r="J35" s="40"/>
      <c r="K35" s="159" t="s">
        <v>381</v>
      </c>
      <c r="L35" s="155" t="s">
        <v>381</v>
      </c>
      <c r="M35" s="160"/>
      <c r="N35" s="40"/>
      <c r="O35" s="93">
        <v>0</v>
      </c>
      <c r="P35" s="93" t="s">
        <v>69</v>
      </c>
      <c r="Q35" s="93">
        <v>2</v>
      </c>
      <c r="R35" s="93" t="s">
        <v>80</v>
      </c>
      <c r="S35" s="37" t="s">
        <v>155</v>
      </c>
      <c r="T35" s="37" t="s">
        <v>162</v>
      </c>
    </row>
    <row r="36" spans="1:20" s="37" customFormat="1" ht="12.75" x14ac:dyDescent="0.2">
      <c r="A36" s="37">
        <f t="shared" si="1"/>
        <v>37</v>
      </c>
      <c r="B36" s="37">
        <v>32</v>
      </c>
      <c r="C36" s="37" t="s">
        <v>382</v>
      </c>
      <c r="D36" s="38" t="s">
        <v>163</v>
      </c>
      <c r="E36" s="38" t="s">
        <v>164</v>
      </c>
      <c r="F36" s="53" t="s">
        <v>70</v>
      </c>
      <c r="G36" s="53" t="s">
        <v>70</v>
      </c>
      <c r="H36" s="38" t="str">
        <f t="shared" si="3"/>
        <v>0370NetIncome</v>
      </c>
      <c r="I36" s="38" t="s">
        <v>164</v>
      </c>
      <c r="J36" s="37" t="s">
        <v>457</v>
      </c>
      <c r="K36" s="159" t="s">
        <v>457</v>
      </c>
      <c r="L36" s="155" t="s">
        <v>457</v>
      </c>
      <c r="M36" s="160" t="s">
        <v>458</v>
      </c>
      <c r="O36" s="93">
        <v>0</v>
      </c>
      <c r="P36" s="93" t="s">
        <v>69</v>
      </c>
      <c r="Q36" s="93">
        <v>16</v>
      </c>
      <c r="R36" s="93" t="s">
        <v>80</v>
      </c>
      <c r="S36" s="37" t="s">
        <v>135</v>
      </c>
      <c r="T36" s="37" t="s">
        <v>136</v>
      </c>
    </row>
    <row r="37" spans="1:20" s="37" customFormat="1" ht="12.75" x14ac:dyDescent="0.2">
      <c r="A37" s="37">
        <f t="shared" si="1"/>
        <v>38</v>
      </c>
      <c r="B37" s="37">
        <v>33</v>
      </c>
      <c r="C37" s="37" t="s">
        <v>385</v>
      </c>
      <c r="D37" s="38" t="s">
        <v>165</v>
      </c>
      <c r="E37" s="38" t="s">
        <v>166</v>
      </c>
      <c r="F37" s="53" t="s">
        <v>70</v>
      </c>
      <c r="G37" s="53" t="s">
        <v>70</v>
      </c>
      <c r="H37" s="38" t="str">
        <f t="shared" si="3"/>
        <v>0380NISchF</v>
      </c>
      <c r="I37" s="38" t="s">
        <v>166</v>
      </c>
      <c r="J37" s="37" t="s">
        <v>459</v>
      </c>
      <c r="K37" s="159" t="s">
        <v>459</v>
      </c>
      <c r="L37" s="155" t="s">
        <v>459</v>
      </c>
      <c r="M37" s="160" t="s">
        <v>458</v>
      </c>
      <c r="O37" s="93">
        <v>0</v>
      </c>
      <c r="P37" s="93" t="s">
        <v>69</v>
      </c>
      <c r="Q37" s="93">
        <v>16</v>
      </c>
      <c r="R37" s="93" t="s">
        <v>80</v>
      </c>
      <c r="S37" s="37" t="s">
        <v>135</v>
      </c>
      <c r="T37" s="37" t="s">
        <v>136</v>
      </c>
    </row>
    <row r="38" spans="1:20" s="37" customFormat="1" ht="12.75" x14ac:dyDescent="0.2">
      <c r="A38" s="37">
        <f t="shared" si="1"/>
        <v>39</v>
      </c>
      <c r="B38" s="37">
        <v>34</v>
      </c>
      <c r="C38" s="37" t="s">
        <v>386</v>
      </c>
      <c r="D38" s="38" t="s">
        <v>167</v>
      </c>
      <c r="E38" s="38" t="s">
        <v>168</v>
      </c>
      <c r="F38" s="53" t="s">
        <v>70</v>
      </c>
      <c r="G38" s="53" t="s">
        <v>70</v>
      </c>
      <c r="H38" s="38" t="str">
        <f t="shared" si="3"/>
        <v>0390DeductibleSETaxAndORMods</v>
      </c>
      <c r="I38" s="38" t="s">
        <v>168</v>
      </c>
      <c r="J38" s="37" t="s">
        <v>460</v>
      </c>
      <c r="K38" s="159" t="s">
        <v>460</v>
      </c>
      <c r="L38" s="155" t="s">
        <v>460</v>
      </c>
      <c r="M38" s="160" t="s">
        <v>403</v>
      </c>
      <c r="O38" s="93">
        <v>0</v>
      </c>
      <c r="P38" s="93" t="s">
        <v>69</v>
      </c>
      <c r="Q38" s="93">
        <v>16</v>
      </c>
      <c r="R38" s="93" t="s">
        <v>80</v>
      </c>
      <c r="S38" s="37" t="s">
        <v>135</v>
      </c>
      <c r="T38" s="37" t="s">
        <v>136</v>
      </c>
    </row>
    <row r="39" spans="1:20" s="37" customFormat="1" ht="12.75" x14ac:dyDescent="0.2">
      <c r="A39" s="37">
        <f t="shared" si="1"/>
        <v>40</v>
      </c>
      <c r="B39" s="37">
        <v>35</v>
      </c>
      <c r="C39" s="37" t="s">
        <v>392</v>
      </c>
      <c r="D39" s="38" t="s">
        <v>169</v>
      </c>
      <c r="E39" s="38" t="s">
        <v>170</v>
      </c>
      <c r="F39" s="53" t="s">
        <v>70</v>
      </c>
      <c r="G39" s="53" t="s">
        <v>70</v>
      </c>
      <c r="H39" s="38" t="str">
        <f t="shared" si="3"/>
        <v>0400NISchBandD</v>
      </c>
      <c r="I39" s="38" t="s">
        <v>170</v>
      </c>
      <c r="J39" s="37" t="s">
        <v>461</v>
      </c>
      <c r="K39" s="159" t="s">
        <v>461</v>
      </c>
      <c r="L39" s="155" t="s">
        <v>461</v>
      </c>
      <c r="M39" s="160" t="s">
        <v>458</v>
      </c>
      <c r="O39" s="93">
        <v>0</v>
      </c>
      <c r="P39" s="93" t="s">
        <v>69</v>
      </c>
      <c r="Q39" s="93">
        <v>16</v>
      </c>
      <c r="R39" s="93" t="s">
        <v>80</v>
      </c>
      <c r="S39" s="37" t="s">
        <v>135</v>
      </c>
      <c r="T39" s="37" t="s">
        <v>136</v>
      </c>
    </row>
    <row r="40" spans="1:20" s="37" customFormat="1" ht="12.75" x14ac:dyDescent="0.2">
      <c r="A40" s="37">
        <f t="shared" si="1"/>
        <v>41</v>
      </c>
      <c r="B40" s="37">
        <v>36</v>
      </c>
      <c r="C40" s="37" t="s">
        <v>395</v>
      </c>
      <c r="D40" s="38" t="s">
        <v>171</v>
      </c>
      <c r="E40" s="38" t="s">
        <v>172</v>
      </c>
      <c r="F40" s="53" t="s">
        <v>70</v>
      </c>
      <c r="G40" s="53" t="s">
        <v>70</v>
      </c>
      <c r="H40" s="38" t="str">
        <f t="shared" si="3"/>
        <v>0410NISchE</v>
      </c>
      <c r="I40" s="38" t="s">
        <v>172</v>
      </c>
      <c r="J40" s="37" t="s">
        <v>462</v>
      </c>
      <c r="K40" s="159" t="s">
        <v>462</v>
      </c>
      <c r="L40" s="155" t="s">
        <v>462</v>
      </c>
      <c r="M40" s="160" t="s">
        <v>458</v>
      </c>
      <c r="O40" s="93">
        <v>0</v>
      </c>
      <c r="P40" s="93" t="s">
        <v>69</v>
      </c>
      <c r="Q40" s="93">
        <v>16</v>
      </c>
      <c r="R40" s="93" t="s">
        <v>80</v>
      </c>
      <c r="S40" s="37" t="s">
        <v>135</v>
      </c>
      <c r="T40" s="37" t="s">
        <v>136</v>
      </c>
    </row>
    <row r="41" spans="1:20" s="37" customFormat="1" ht="12.75" x14ac:dyDescent="0.2">
      <c r="A41" s="37">
        <f t="shared" si="1"/>
        <v>42</v>
      </c>
      <c r="B41" s="37">
        <v>37</v>
      </c>
      <c r="C41" s="37" t="s">
        <v>397</v>
      </c>
      <c r="D41" s="38" t="s">
        <v>173</v>
      </c>
      <c r="E41" s="38" t="s">
        <v>174</v>
      </c>
      <c r="F41" s="53" t="s">
        <v>70</v>
      </c>
      <c r="G41" s="53" t="s">
        <v>70</v>
      </c>
      <c r="H41" s="38" t="str">
        <f t="shared" ref="H41:H64" si="4">_xlfn.CONCAT(RIGHT(_xlfn.CONCAT("000",A41),3),0,E41)</f>
        <v>0420TaxAddBack</v>
      </c>
      <c r="I41" s="38" t="s">
        <v>174</v>
      </c>
      <c r="J41" s="37" t="s">
        <v>174</v>
      </c>
      <c r="K41" s="159" t="s">
        <v>174</v>
      </c>
      <c r="L41" s="155" t="s">
        <v>174</v>
      </c>
      <c r="M41" s="160" t="s">
        <v>362</v>
      </c>
      <c r="O41" s="93">
        <v>0</v>
      </c>
      <c r="P41" s="93" t="s">
        <v>69</v>
      </c>
      <c r="Q41" s="93">
        <v>16</v>
      </c>
      <c r="R41" s="93" t="s">
        <v>80</v>
      </c>
      <c r="S41" s="37" t="s">
        <v>139</v>
      </c>
      <c r="T41" s="37" t="s">
        <v>140</v>
      </c>
    </row>
    <row r="42" spans="1:20" s="37" customFormat="1" ht="12.75" x14ac:dyDescent="0.2">
      <c r="A42" s="37">
        <v>44</v>
      </c>
      <c r="B42" s="37">
        <v>38</v>
      </c>
      <c r="D42" s="145" t="s">
        <v>177</v>
      </c>
      <c r="E42" s="38" t="s">
        <v>178</v>
      </c>
      <c r="F42" s="53" t="s">
        <v>70</v>
      </c>
      <c r="G42" s="53" t="s">
        <v>70</v>
      </c>
      <c r="H42" s="38" t="str">
        <f t="shared" si="4"/>
        <v>0440NumofOwners</v>
      </c>
      <c r="I42" s="38" t="s">
        <v>178</v>
      </c>
      <c r="K42" s="159" t="s">
        <v>463</v>
      </c>
      <c r="L42" s="155" t="s">
        <v>464</v>
      </c>
      <c r="M42" s="160"/>
      <c r="O42" s="93">
        <v>1</v>
      </c>
      <c r="P42" s="93" t="s">
        <v>69</v>
      </c>
      <c r="Q42" s="93">
        <v>1</v>
      </c>
      <c r="R42" s="93" t="s">
        <v>80</v>
      </c>
      <c r="S42" s="37" t="s">
        <v>102</v>
      </c>
      <c r="T42" s="37" t="s">
        <v>465</v>
      </c>
    </row>
    <row r="43" spans="1:20" s="37" customFormat="1" ht="12.75" x14ac:dyDescent="0.2">
      <c r="A43" s="37">
        <v>48</v>
      </c>
      <c r="B43" s="37">
        <v>39</v>
      </c>
      <c r="C43" s="37" t="s">
        <v>399</v>
      </c>
      <c r="D43" s="38" t="s">
        <v>188</v>
      </c>
      <c r="E43" s="38" t="s">
        <v>189</v>
      </c>
      <c r="F43" s="53" t="s">
        <v>70</v>
      </c>
      <c r="G43" s="53" t="s">
        <v>70</v>
      </c>
      <c r="H43" s="38" t="str">
        <f t="shared" si="4"/>
        <v>0480AdjNI</v>
      </c>
      <c r="I43" s="38" t="s">
        <v>189</v>
      </c>
      <c r="J43" s="37" t="s">
        <v>396</v>
      </c>
      <c r="K43" s="159" t="s">
        <v>396</v>
      </c>
      <c r="L43" s="155" t="s">
        <v>396</v>
      </c>
      <c r="M43" s="160"/>
      <c r="O43" s="93">
        <v>0</v>
      </c>
      <c r="P43" s="93" t="s">
        <v>69</v>
      </c>
      <c r="Q43" s="93">
        <v>16</v>
      </c>
      <c r="R43" s="93" t="s">
        <v>80</v>
      </c>
      <c r="S43" s="37" t="s">
        <v>135</v>
      </c>
      <c r="T43" s="37" t="s">
        <v>136</v>
      </c>
    </row>
    <row r="44" spans="1:20" s="37" customFormat="1" ht="12.75" x14ac:dyDescent="0.2">
      <c r="A44" s="37">
        <f t="shared" si="1"/>
        <v>49</v>
      </c>
      <c r="B44" s="37">
        <v>40</v>
      </c>
      <c r="C44" s="37" t="s">
        <v>401</v>
      </c>
      <c r="D44" s="38" t="s">
        <v>190</v>
      </c>
      <c r="E44" s="38" t="s">
        <v>191</v>
      </c>
      <c r="F44" s="53" t="s">
        <v>70</v>
      </c>
      <c r="G44" s="53" t="s">
        <v>70</v>
      </c>
      <c r="H44" s="38" t="str">
        <f t="shared" si="4"/>
        <v>0490MCModifications</v>
      </c>
      <c r="I44" s="38" t="s">
        <v>191</v>
      </c>
      <c r="J44" s="37" t="s">
        <v>398</v>
      </c>
      <c r="K44" s="159" t="s">
        <v>398</v>
      </c>
      <c r="L44" s="155" t="s">
        <v>398</v>
      </c>
      <c r="M44" s="160" t="s">
        <v>458</v>
      </c>
      <c r="O44" s="93">
        <v>0</v>
      </c>
      <c r="P44" s="93" t="s">
        <v>69</v>
      </c>
      <c r="Q44" s="93">
        <v>16</v>
      </c>
      <c r="R44" s="93" t="s">
        <v>80</v>
      </c>
      <c r="S44" s="37" t="s">
        <v>135</v>
      </c>
      <c r="T44" s="37" t="s">
        <v>136</v>
      </c>
    </row>
    <row r="45" spans="1:20" s="37" customFormat="1" ht="12.75" x14ac:dyDescent="0.2">
      <c r="A45" s="37">
        <f t="shared" si="1"/>
        <v>50</v>
      </c>
      <c r="B45" s="37">
        <v>41</v>
      </c>
      <c r="C45" s="37" t="s">
        <v>404</v>
      </c>
      <c r="D45" s="38" t="s">
        <v>192</v>
      </c>
      <c r="E45" s="38" t="s">
        <v>193</v>
      </c>
      <c r="F45" s="53" t="s">
        <v>70</v>
      </c>
      <c r="G45" s="53" t="s">
        <v>70</v>
      </c>
      <c r="H45" s="38" t="str">
        <f t="shared" si="4"/>
        <v>0500MCNI</v>
      </c>
      <c r="I45" s="38" t="s">
        <v>193</v>
      </c>
      <c r="J45" s="37" t="s">
        <v>400</v>
      </c>
      <c r="K45" s="159" t="s">
        <v>400</v>
      </c>
      <c r="L45" s="155" t="s">
        <v>400</v>
      </c>
      <c r="M45" s="160" t="s">
        <v>458</v>
      </c>
      <c r="O45" s="93">
        <v>0</v>
      </c>
      <c r="P45" s="93" t="s">
        <v>69</v>
      </c>
      <c r="Q45" s="93">
        <v>16</v>
      </c>
      <c r="R45" s="93" t="s">
        <v>80</v>
      </c>
      <c r="S45" s="37" t="s">
        <v>135</v>
      </c>
      <c r="T45" s="37" t="s">
        <v>136</v>
      </c>
    </row>
    <row r="46" spans="1:20" s="37" customFormat="1" ht="12.75" x14ac:dyDescent="0.2">
      <c r="A46" s="37">
        <f t="shared" si="1"/>
        <v>51</v>
      </c>
      <c r="B46" s="37">
        <v>42</v>
      </c>
      <c r="C46" s="37" t="s">
        <v>406</v>
      </c>
      <c r="D46" s="38" t="s">
        <v>194</v>
      </c>
      <c r="E46" s="38" t="s">
        <v>195</v>
      </c>
      <c r="F46" s="53" t="s">
        <v>70</v>
      </c>
      <c r="G46" s="53" t="s">
        <v>70</v>
      </c>
      <c r="H46" s="38" t="str">
        <f t="shared" si="4"/>
        <v>0510MCOwnersComp</v>
      </c>
      <c r="I46" s="38" t="s">
        <v>195</v>
      </c>
      <c r="J46" s="37" t="s">
        <v>402</v>
      </c>
      <c r="K46" s="159" t="s">
        <v>402</v>
      </c>
      <c r="L46" s="155" t="s">
        <v>402</v>
      </c>
      <c r="M46" s="160" t="s">
        <v>403</v>
      </c>
      <c r="O46" s="93">
        <v>0</v>
      </c>
      <c r="P46" s="93" t="s">
        <v>69</v>
      </c>
      <c r="Q46" s="93">
        <v>16</v>
      </c>
      <c r="R46" s="93" t="s">
        <v>80</v>
      </c>
      <c r="S46" s="37" t="s">
        <v>135</v>
      </c>
      <c r="T46" s="37" t="s">
        <v>196</v>
      </c>
    </row>
    <row r="47" spans="1:20" s="37" customFormat="1" ht="12.75" x14ac:dyDescent="0.2">
      <c r="A47" s="37">
        <f t="shared" si="1"/>
        <v>52</v>
      </c>
      <c r="B47" s="37">
        <v>43</v>
      </c>
      <c r="C47" s="37" t="s">
        <v>408</v>
      </c>
      <c r="D47" s="38" t="s">
        <v>197</v>
      </c>
      <c r="E47" s="38" t="s">
        <v>198</v>
      </c>
      <c r="F47" s="53" t="s">
        <v>70</v>
      </c>
      <c r="G47" s="53" t="s">
        <v>70</v>
      </c>
      <c r="H47" s="38" t="str">
        <f t="shared" si="4"/>
        <v>0520MCSubjectNI</v>
      </c>
      <c r="I47" s="38" t="s">
        <v>198</v>
      </c>
      <c r="J47" s="37" t="s">
        <v>405</v>
      </c>
      <c r="K47" s="159" t="s">
        <v>405</v>
      </c>
      <c r="L47" s="155" t="s">
        <v>405</v>
      </c>
      <c r="M47" s="160" t="s">
        <v>458</v>
      </c>
      <c r="O47" s="93">
        <v>0</v>
      </c>
      <c r="P47" s="93" t="s">
        <v>69</v>
      </c>
      <c r="Q47" s="93">
        <v>16</v>
      </c>
      <c r="R47" s="93" t="s">
        <v>80</v>
      </c>
      <c r="S47" s="37" t="s">
        <v>135</v>
      </c>
      <c r="T47" s="37" t="s">
        <v>136</v>
      </c>
    </row>
    <row r="48" spans="1:20" s="37" customFormat="1" ht="12.75" x14ac:dyDescent="0.2">
      <c r="A48" s="37">
        <f t="shared" si="1"/>
        <v>53</v>
      </c>
      <c r="B48" s="37">
        <v>44</v>
      </c>
      <c r="C48" s="37" t="s">
        <v>410</v>
      </c>
      <c r="D48" s="38" t="s">
        <v>199</v>
      </c>
      <c r="E48" s="38" t="s">
        <v>200</v>
      </c>
      <c r="F48" s="53" t="s">
        <v>70</v>
      </c>
      <c r="G48" s="53" t="s">
        <v>70</v>
      </c>
      <c r="H48" s="38" t="str">
        <f t="shared" si="4"/>
        <v>0530MCApportionedNI</v>
      </c>
      <c r="I48" s="38" t="s">
        <v>200</v>
      </c>
      <c r="J48" s="37" t="s">
        <v>407</v>
      </c>
      <c r="K48" s="159" t="s">
        <v>407</v>
      </c>
      <c r="L48" s="155" t="s">
        <v>407</v>
      </c>
      <c r="M48" s="160" t="s">
        <v>458</v>
      </c>
      <c r="O48" s="93">
        <v>0</v>
      </c>
      <c r="P48" s="93" t="s">
        <v>69</v>
      </c>
      <c r="Q48" s="93">
        <v>16</v>
      </c>
      <c r="R48" s="93" t="s">
        <v>80</v>
      </c>
      <c r="S48" s="37" t="s">
        <v>135</v>
      </c>
      <c r="T48" s="37" t="s">
        <v>136</v>
      </c>
    </row>
    <row r="49" spans="1:20" s="37" customFormat="1" ht="12.75" x14ac:dyDescent="0.2">
      <c r="A49" s="37">
        <f t="shared" si="1"/>
        <v>54</v>
      </c>
      <c r="B49" s="37">
        <v>45</v>
      </c>
      <c r="C49" s="37" t="s">
        <v>412</v>
      </c>
      <c r="D49" s="38" t="s">
        <v>201</v>
      </c>
      <c r="E49" s="38" t="s">
        <v>202</v>
      </c>
      <c r="F49" s="53" t="s">
        <v>70</v>
      </c>
      <c r="G49" s="53" t="s">
        <v>70</v>
      </c>
      <c r="H49" s="38" t="str">
        <f t="shared" si="4"/>
        <v>0540MCNOL</v>
      </c>
      <c r="I49" s="38" t="s">
        <v>202</v>
      </c>
      <c r="J49" s="37" t="s">
        <v>409</v>
      </c>
      <c r="K49" s="159" t="s">
        <v>409</v>
      </c>
      <c r="L49" s="155" t="s">
        <v>409</v>
      </c>
      <c r="M49" s="160" t="s">
        <v>403</v>
      </c>
      <c r="O49" s="93">
        <v>0</v>
      </c>
      <c r="P49" s="93" t="s">
        <v>69</v>
      </c>
      <c r="Q49" s="93">
        <v>16</v>
      </c>
      <c r="R49" s="93" t="s">
        <v>80</v>
      </c>
      <c r="S49" s="37" t="s">
        <v>135</v>
      </c>
      <c r="T49" s="37" t="s">
        <v>196</v>
      </c>
    </row>
    <row r="50" spans="1:20" s="37" customFormat="1" ht="12.75" x14ac:dyDescent="0.2">
      <c r="A50" s="37">
        <f t="shared" si="1"/>
        <v>55</v>
      </c>
      <c r="B50" s="37">
        <v>46</v>
      </c>
      <c r="C50" s="37" t="s">
        <v>414</v>
      </c>
      <c r="D50" s="38" t="s">
        <v>203</v>
      </c>
      <c r="E50" s="38" t="s">
        <v>204</v>
      </c>
      <c r="F50" s="53" t="s">
        <v>70</v>
      </c>
      <c r="G50" s="53" t="s">
        <v>70</v>
      </c>
      <c r="H50" s="38" t="str">
        <f t="shared" si="4"/>
        <v>0550MCTaxableIncome</v>
      </c>
      <c r="I50" s="38" t="s">
        <v>204</v>
      </c>
      <c r="J50" s="37" t="s">
        <v>411</v>
      </c>
      <c r="K50" s="159" t="s">
        <v>411</v>
      </c>
      <c r="L50" s="155" t="s">
        <v>411</v>
      </c>
      <c r="M50" s="160" t="s">
        <v>458</v>
      </c>
      <c r="O50" s="93">
        <v>0</v>
      </c>
      <c r="P50" s="93" t="s">
        <v>69</v>
      </c>
      <c r="Q50" s="93">
        <v>16</v>
      </c>
      <c r="R50" s="93" t="s">
        <v>80</v>
      </c>
      <c r="S50" s="37" t="s">
        <v>135</v>
      </c>
      <c r="T50" s="37" t="s">
        <v>136</v>
      </c>
    </row>
    <row r="51" spans="1:20" s="37" customFormat="1" ht="12.75" x14ac:dyDescent="0.2">
      <c r="A51" s="37">
        <f t="shared" si="1"/>
        <v>56</v>
      </c>
      <c r="B51" s="37">
        <v>47</v>
      </c>
      <c r="C51" s="37" t="s">
        <v>416</v>
      </c>
      <c r="D51" s="38" t="s">
        <v>205</v>
      </c>
      <c r="E51" s="38" t="s">
        <v>206</v>
      </c>
      <c r="F51" s="53" t="s">
        <v>70</v>
      </c>
      <c r="G51" s="53" t="s">
        <v>70</v>
      </c>
      <c r="H51" s="38" t="str">
        <f t="shared" si="4"/>
        <v>0560MCBIT</v>
      </c>
      <c r="I51" s="38" t="s">
        <v>206</v>
      </c>
      <c r="J51" s="37" t="s">
        <v>413</v>
      </c>
      <c r="K51" s="159" t="s">
        <v>413</v>
      </c>
      <c r="L51" s="155" t="s">
        <v>413</v>
      </c>
      <c r="M51" s="160" t="s">
        <v>362</v>
      </c>
      <c r="O51" s="93">
        <v>0</v>
      </c>
      <c r="P51" s="93" t="s">
        <v>69</v>
      </c>
      <c r="Q51" s="93">
        <v>16</v>
      </c>
      <c r="R51" s="93" t="s">
        <v>80</v>
      </c>
      <c r="S51" s="37" t="s">
        <v>135</v>
      </c>
      <c r="T51" s="37" t="s">
        <v>136</v>
      </c>
    </row>
    <row r="52" spans="1:20" s="37" customFormat="1" ht="12.75" x14ac:dyDescent="0.2">
      <c r="A52" s="37">
        <f t="shared" si="1"/>
        <v>57</v>
      </c>
      <c r="B52" s="37">
        <v>48</v>
      </c>
      <c r="C52" s="37" t="s">
        <v>418</v>
      </c>
      <c r="D52" s="38" t="s">
        <v>207</v>
      </c>
      <c r="E52" s="38" t="s">
        <v>208</v>
      </c>
      <c r="F52" s="53" t="s">
        <v>70</v>
      </c>
      <c r="G52" s="53" t="s">
        <v>70</v>
      </c>
      <c r="H52" s="38" t="str">
        <f t="shared" si="4"/>
        <v>0570CPModifications</v>
      </c>
      <c r="I52" s="38" t="s">
        <v>208</v>
      </c>
      <c r="J52" s="37" t="s">
        <v>415</v>
      </c>
      <c r="K52" s="159" t="s">
        <v>415</v>
      </c>
      <c r="L52" s="155" t="s">
        <v>415</v>
      </c>
      <c r="M52" s="160" t="s">
        <v>458</v>
      </c>
      <c r="O52" s="93">
        <v>0</v>
      </c>
      <c r="P52" s="93" t="s">
        <v>69</v>
      </c>
      <c r="Q52" s="93">
        <v>16</v>
      </c>
      <c r="R52" s="93" t="s">
        <v>80</v>
      </c>
      <c r="S52" s="37" t="s">
        <v>135</v>
      </c>
      <c r="T52" s="37" t="s">
        <v>136</v>
      </c>
    </row>
    <row r="53" spans="1:20" s="37" customFormat="1" ht="12.75" x14ac:dyDescent="0.2">
      <c r="A53" s="37">
        <f t="shared" si="1"/>
        <v>58</v>
      </c>
      <c r="B53" s="37">
        <v>49</v>
      </c>
      <c r="C53" s="37" t="s">
        <v>420</v>
      </c>
      <c r="D53" s="38" t="s">
        <v>209</v>
      </c>
      <c r="E53" s="38" t="s">
        <v>210</v>
      </c>
      <c r="F53" s="53" t="s">
        <v>70</v>
      </c>
      <c r="G53" s="53" t="s">
        <v>70</v>
      </c>
      <c r="H53" s="38" t="str">
        <f t="shared" si="4"/>
        <v>0580CPNI</v>
      </c>
      <c r="I53" s="38" t="s">
        <v>210</v>
      </c>
      <c r="J53" s="37" t="s">
        <v>417</v>
      </c>
      <c r="K53" s="159" t="s">
        <v>417</v>
      </c>
      <c r="L53" s="155" t="s">
        <v>417</v>
      </c>
      <c r="M53" s="160" t="s">
        <v>458</v>
      </c>
      <c r="O53" s="93">
        <v>0</v>
      </c>
      <c r="P53" s="93" t="s">
        <v>69</v>
      </c>
      <c r="Q53" s="93">
        <v>16</v>
      </c>
      <c r="R53" s="93" t="s">
        <v>80</v>
      </c>
      <c r="S53" s="37" t="s">
        <v>135</v>
      </c>
      <c r="T53" s="37" t="s">
        <v>136</v>
      </c>
    </row>
    <row r="54" spans="1:20" s="37" customFormat="1" ht="12.75" x14ac:dyDescent="0.2">
      <c r="A54" s="37">
        <f t="shared" si="1"/>
        <v>59</v>
      </c>
      <c r="B54" s="37">
        <v>50</v>
      </c>
      <c r="C54" s="37" t="s">
        <v>422</v>
      </c>
      <c r="D54" s="38" t="s">
        <v>194</v>
      </c>
      <c r="E54" s="38" t="s">
        <v>211</v>
      </c>
      <c r="F54" s="53" t="s">
        <v>70</v>
      </c>
      <c r="G54" s="53" t="s">
        <v>70</v>
      </c>
      <c r="H54" s="38" t="str">
        <f t="shared" si="4"/>
        <v>0590CPOwnersComp</v>
      </c>
      <c r="I54" s="38" t="s">
        <v>211</v>
      </c>
      <c r="J54" s="37" t="s">
        <v>419</v>
      </c>
      <c r="K54" s="159" t="s">
        <v>419</v>
      </c>
      <c r="L54" s="155" t="s">
        <v>419</v>
      </c>
      <c r="M54" s="160" t="s">
        <v>403</v>
      </c>
      <c r="O54" s="93">
        <v>0</v>
      </c>
      <c r="P54" s="93" t="s">
        <v>69</v>
      </c>
      <c r="Q54" s="93">
        <v>16</v>
      </c>
      <c r="R54" s="93" t="s">
        <v>80</v>
      </c>
      <c r="S54" s="37" t="s">
        <v>135</v>
      </c>
      <c r="T54" s="37" t="s">
        <v>196</v>
      </c>
    </row>
    <row r="55" spans="1:20" s="37" customFormat="1" ht="12.75" x14ac:dyDescent="0.2">
      <c r="A55" s="37">
        <f t="shared" si="1"/>
        <v>60</v>
      </c>
      <c r="B55" s="37">
        <v>51</v>
      </c>
      <c r="C55" s="37" t="s">
        <v>424</v>
      </c>
      <c r="D55" s="38" t="s">
        <v>197</v>
      </c>
      <c r="E55" s="38" t="s">
        <v>212</v>
      </c>
      <c r="F55" s="53" t="s">
        <v>70</v>
      </c>
      <c r="G55" s="53" t="s">
        <v>70</v>
      </c>
      <c r="H55" s="38" t="str">
        <f t="shared" si="4"/>
        <v>0600CPSubjectNI</v>
      </c>
      <c r="I55" s="38" t="s">
        <v>212</v>
      </c>
      <c r="J55" s="37" t="s">
        <v>421</v>
      </c>
      <c r="K55" s="159" t="s">
        <v>421</v>
      </c>
      <c r="L55" s="155" t="s">
        <v>421</v>
      </c>
      <c r="M55" s="160" t="s">
        <v>458</v>
      </c>
      <c r="O55" s="93">
        <v>0</v>
      </c>
      <c r="P55" s="93" t="s">
        <v>69</v>
      </c>
      <c r="Q55" s="93">
        <v>16</v>
      </c>
      <c r="R55" s="93" t="s">
        <v>80</v>
      </c>
      <c r="S55" s="37" t="s">
        <v>135</v>
      </c>
      <c r="T55" s="37" t="s">
        <v>136</v>
      </c>
    </row>
    <row r="56" spans="1:20" s="37" customFormat="1" ht="12.75" x14ac:dyDescent="0.2">
      <c r="A56" s="37">
        <f t="shared" si="1"/>
        <v>61</v>
      </c>
      <c r="B56" s="37">
        <v>52</v>
      </c>
      <c r="C56" s="37" t="s">
        <v>426</v>
      </c>
      <c r="D56" s="38" t="s">
        <v>213</v>
      </c>
      <c r="E56" s="38" t="s">
        <v>214</v>
      </c>
      <c r="F56" s="53" t="s">
        <v>70</v>
      </c>
      <c r="G56" s="53" t="s">
        <v>70</v>
      </c>
      <c r="H56" s="38" t="str">
        <f t="shared" si="4"/>
        <v>0610CPApportionedNI</v>
      </c>
      <c r="I56" s="38" t="s">
        <v>214</v>
      </c>
      <c r="J56" s="37" t="s">
        <v>423</v>
      </c>
      <c r="K56" s="159" t="s">
        <v>423</v>
      </c>
      <c r="L56" s="155" t="s">
        <v>423</v>
      </c>
      <c r="M56" s="160" t="s">
        <v>458</v>
      </c>
      <c r="O56" s="93">
        <v>0</v>
      </c>
      <c r="P56" s="93" t="s">
        <v>69</v>
      </c>
      <c r="Q56" s="93">
        <v>16</v>
      </c>
      <c r="R56" s="93" t="s">
        <v>80</v>
      </c>
      <c r="S56" s="37" t="s">
        <v>135</v>
      </c>
      <c r="T56" s="37" t="s">
        <v>136</v>
      </c>
    </row>
    <row r="57" spans="1:20" s="37" customFormat="1" ht="12.75" x14ac:dyDescent="0.2">
      <c r="A57" s="37">
        <f t="shared" si="1"/>
        <v>62</v>
      </c>
      <c r="B57" s="37">
        <v>53</v>
      </c>
      <c r="C57" s="37" t="s">
        <v>428</v>
      </c>
      <c r="D57" s="38" t="s">
        <v>201</v>
      </c>
      <c r="E57" s="38" t="s">
        <v>215</v>
      </c>
      <c r="F57" s="53" t="s">
        <v>70</v>
      </c>
      <c r="G57" s="53" t="s">
        <v>70</v>
      </c>
      <c r="H57" s="38" t="str">
        <f t="shared" si="4"/>
        <v>0620CPNOL</v>
      </c>
      <c r="I57" s="38" t="s">
        <v>215</v>
      </c>
      <c r="J57" s="37" t="s">
        <v>425</v>
      </c>
      <c r="K57" s="159" t="s">
        <v>425</v>
      </c>
      <c r="L57" s="155" t="s">
        <v>425</v>
      </c>
      <c r="M57" s="160" t="s">
        <v>403</v>
      </c>
      <c r="O57" s="93">
        <v>0</v>
      </c>
      <c r="P57" s="93" t="s">
        <v>69</v>
      </c>
      <c r="Q57" s="93">
        <v>16</v>
      </c>
      <c r="R57" s="93" t="s">
        <v>80</v>
      </c>
      <c r="S57" s="37" t="s">
        <v>135</v>
      </c>
      <c r="T57" s="37" t="s">
        <v>196</v>
      </c>
    </row>
    <row r="58" spans="1:20" s="37" customFormat="1" ht="12.75" x14ac:dyDescent="0.2">
      <c r="A58" s="37">
        <f t="shared" si="1"/>
        <v>63</v>
      </c>
      <c r="B58" s="37">
        <v>54</v>
      </c>
      <c r="C58" s="37" t="s">
        <v>430</v>
      </c>
      <c r="D58" s="38" t="s">
        <v>203</v>
      </c>
      <c r="E58" s="38" t="s">
        <v>216</v>
      </c>
      <c r="F58" s="53" t="s">
        <v>70</v>
      </c>
      <c r="G58" s="53" t="s">
        <v>70</v>
      </c>
      <c r="H58" s="38" t="str">
        <f t="shared" si="4"/>
        <v>0630CPTaxableIncome</v>
      </c>
      <c r="I58" s="38" t="s">
        <v>216</v>
      </c>
      <c r="J58" s="37" t="s">
        <v>427</v>
      </c>
      <c r="K58" s="159" t="s">
        <v>427</v>
      </c>
      <c r="L58" s="155" t="s">
        <v>427</v>
      </c>
      <c r="M58" s="160" t="s">
        <v>458</v>
      </c>
      <c r="O58" s="93">
        <v>0</v>
      </c>
      <c r="P58" s="93" t="s">
        <v>69</v>
      </c>
      <c r="Q58" s="93">
        <v>16</v>
      </c>
      <c r="R58" s="93" t="s">
        <v>80</v>
      </c>
      <c r="S58" s="37" t="s">
        <v>135</v>
      </c>
      <c r="T58" s="37" t="s">
        <v>136</v>
      </c>
    </row>
    <row r="59" spans="1:20" s="37" customFormat="1" ht="12.75" x14ac:dyDescent="0.2">
      <c r="A59" s="37">
        <f t="shared" si="1"/>
        <v>64</v>
      </c>
      <c r="B59" s="37">
        <v>55</v>
      </c>
      <c r="C59" s="37" t="s">
        <v>432</v>
      </c>
      <c r="D59" s="38" t="s">
        <v>217</v>
      </c>
      <c r="E59" s="38" t="s">
        <v>218</v>
      </c>
      <c r="F59" s="53" t="s">
        <v>70</v>
      </c>
      <c r="G59" s="53" t="s">
        <v>70</v>
      </c>
      <c r="H59" s="38" t="str">
        <f t="shared" si="4"/>
        <v>0640CPBLT</v>
      </c>
      <c r="I59" s="38" t="s">
        <v>218</v>
      </c>
      <c r="J59" s="37" t="s">
        <v>429</v>
      </c>
      <c r="K59" s="159" t="s">
        <v>429</v>
      </c>
      <c r="L59" s="155" t="s">
        <v>429</v>
      </c>
      <c r="M59" s="160" t="s">
        <v>362</v>
      </c>
      <c r="O59" s="93">
        <v>0</v>
      </c>
      <c r="P59" s="93" t="s">
        <v>69</v>
      </c>
      <c r="Q59" s="93">
        <v>16</v>
      </c>
      <c r="R59" s="93" t="s">
        <v>80</v>
      </c>
      <c r="S59" s="37" t="s">
        <v>135</v>
      </c>
      <c r="T59" s="37" t="s">
        <v>136</v>
      </c>
    </row>
    <row r="60" spans="1:20" s="37" customFormat="1" ht="12.75" x14ac:dyDescent="0.2">
      <c r="A60" s="37">
        <f t="shared" si="1"/>
        <v>65</v>
      </c>
      <c r="B60" s="37">
        <v>56</v>
      </c>
      <c r="C60" s="37" t="s">
        <v>434</v>
      </c>
      <c r="D60" s="38" t="s">
        <v>219</v>
      </c>
      <c r="E60" s="38" t="s">
        <v>220</v>
      </c>
      <c r="F60" s="53" t="s">
        <v>70</v>
      </c>
      <c r="G60" s="53" t="s">
        <v>70</v>
      </c>
      <c r="H60" s="38" t="str">
        <f t="shared" si="4"/>
        <v>0650HVT</v>
      </c>
      <c r="I60" s="38" t="s">
        <v>220</v>
      </c>
      <c r="J60" s="37" t="s">
        <v>431</v>
      </c>
      <c r="K60" s="159" t="s">
        <v>431</v>
      </c>
      <c r="L60" s="155" t="s">
        <v>431</v>
      </c>
      <c r="M60" s="160" t="s">
        <v>362</v>
      </c>
      <c r="O60" s="93">
        <v>0</v>
      </c>
      <c r="P60" s="93" t="s">
        <v>69</v>
      </c>
      <c r="Q60" s="93">
        <v>16</v>
      </c>
      <c r="R60" s="93" t="s">
        <v>80</v>
      </c>
      <c r="S60" s="37" t="s">
        <v>139</v>
      </c>
      <c r="T60" s="37" t="s">
        <v>140</v>
      </c>
    </row>
    <row r="61" spans="1:20" s="37" customFormat="1" ht="12.75" x14ac:dyDescent="0.2">
      <c r="A61" s="37">
        <v>67</v>
      </c>
      <c r="B61" s="37">
        <v>57</v>
      </c>
      <c r="C61" s="37" t="s">
        <v>436</v>
      </c>
      <c r="D61" s="38" t="s">
        <v>223</v>
      </c>
      <c r="E61" s="38" t="s">
        <v>224</v>
      </c>
      <c r="F61" s="53" t="s">
        <v>70</v>
      </c>
      <c r="G61" s="53" t="s">
        <v>70</v>
      </c>
      <c r="H61" s="38" t="str">
        <f t="shared" si="4"/>
        <v>0670RRR</v>
      </c>
      <c r="I61" s="38" t="s">
        <v>224</v>
      </c>
      <c r="J61" s="37" t="s">
        <v>435</v>
      </c>
      <c r="K61" s="159" t="s">
        <v>435</v>
      </c>
      <c r="L61" s="155" t="s">
        <v>435</v>
      </c>
      <c r="M61" s="160" t="s">
        <v>362</v>
      </c>
      <c r="O61" s="93">
        <v>0</v>
      </c>
      <c r="P61" s="93" t="s">
        <v>69</v>
      </c>
      <c r="Q61" s="93">
        <v>16</v>
      </c>
      <c r="R61" s="93" t="s">
        <v>80</v>
      </c>
      <c r="S61" s="37" t="s">
        <v>139</v>
      </c>
      <c r="T61" s="37" t="s">
        <v>140</v>
      </c>
    </row>
    <row r="62" spans="1:20" s="37" customFormat="1" ht="12.75" x14ac:dyDescent="0.2">
      <c r="A62" s="37">
        <f t="shared" ref="A62:A77" si="5">A61+1</f>
        <v>68</v>
      </c>
      <c r="B62" s="37">
        <v>58</v>
      </c>
      <c r="C62" s="37" t="s">
        <v>438</v>
      </c>
      <c r="D62" s="38" t="s">
        <v>225</v>
      </c>
      <c r="E62" s="38" t="s">
        <v>226</v>
      </c>
      <c r="F62" s="53" t="s">
        <v>70</v>
      </c>
      <c r="G62" s="53" t="s">
        <v>70</v>
      </c>
      <c r="H62" s="38" t="str">
        <f t="shared" si="4"/>
        <v>0680CPSubtotalTaxandFee</v>
      </c>
      <c r="I62" s="38" t="s">
        <v>226</v>
      </c>
      <c r="J62" s="37" t="s">
        <v>437</v>
      </c>
      <c r="K62" s="159" t="s">
        <v>437</v>
      </c>
      <c r="L62" s="155" t="s">
        <v>437</v>
      </c>
      <c r="M62" s="160" t="s">
        <v>362</v>
      </c>
      <c r="O62" s="93">
        <v>0</v>
      </c>
      <c r="P62" s="93" t="s">
        <v>69</v>
      </c>
      <c r="Q62" s="93">
        <v>16</v>
      </c>
      <c r="R62" s="93" t="s">
        <v>80</v>
      </c>
      <c r="S62" s="37" t="s">
        <v>139</v>
      </c>
      <c r="T62" s="37" t="s">
        <v>140</v>
      </c>
    </row>
    <row r="63" spans="1:20" s="37" customFormat="1" ht="12.75" x14ac:dyDescent="0.2">
      <c r="A63" s="37">
        <f t="shared" si="5"/>
        <v>69</v>
      </c>
      <c r="B63" s="37">
        <v>59</v>
      </c>
      <c r="C63" s="37" t="s">
        <v>440</v>
      </c>
      <c r="D63" s="38" t="s">
        <v>227</v>
      </c>
      <c r="E63" s="38" t="s">
        <v>228</v>
      </c>
      <c r="F63" s="53" t="s">
        <v>70</v>
      </c>
      <c r="G63" s="53" t="s">
        <v>70</v>
      </c>
      <c r="H63" s="38" t="str">
        <f t="shared" si="4"/>
        <v>0690TotalTaxesandFees</v>
      </c>
      <c r="I63" s="38" t="s">
        <v>228</v>
      </c>
      <c r="J63" s="37" t="s">
        <v>439</v>
      </c>
      <c r="K63" s="159" t="s">
        <v>439</v>
      </c>
      <c r="L63" s="155" t="s">
        <v>439</v>
      </c>
      <c r="M63" s="160" t="s">
        <v>362</v>
      </c>
      <c r="O63" s="93">
        <v>0</v>
      </c>
      <c r="P63" s="93" t="s">
        <v>69</v>
      </c>
      <c r="Q63" s="93">
        <v>16</v>
      </c>
      <c r="R63" s="93" t="s">
        <v>80</v>
      </c>
      <c r="S63" s="37" t="s">
        <v>139</v>
      </c>
      <c r="T63" s="37" t="s">
        <v>140</v>
      </c>
    </row>
    <row r="64" spans="1:20" s="37" customFormat="1" ht="12.75" x14ac:dyDescent="0.2">
      <c r="A64" s="37">
        <f t="shared" si="5"/>
        <v>70</v>
      </c>
      <c r="B64" s="37">
        <v>60</v>
      </c>
      <c r="C64" s="37" t="s">
        <v>442</v>
      </c>
      <c r="D64" s="38" t="s">
        <v>229</v>
      </c>
      <c r="E64" s="38" t="s">
        <v>230</v>
      </c>
      <c r="F64" s="53" t="s">
        <v>70</v>
      </c>
      <c r="G64" s="53" t="s">
        <v>70</v>
      </c>
      <c r="H64" s="38" t="str">
        <f t="shared" si="4"/>
        <v>0700PenaltyLate</v>
      </c>
      <c r="I64" s="38" t="s">
        <v>230</v>
      </c>
      <c r="J64" s="37" t="s">
        <v>441</v>
      </c>
      <c r="K64" s="159" t="s">
        <v>441</v>
      </c>
      <c r="L64" s="155" t="s">
        <v>441</v>
      </c>
      <c r="M64" s="160" t="s">
        <v>362</v>
      </c>
      <c r="O64" s="93">
        <v>0</v>
      </c>
      <c r="P64" s="93" t="s">
        <v>69</v>
      </c>
      <c r="Q64" s="93">
        <v>16</v>
      </c>
      <c r="R64" s="93" t="s">
        <v>80</v>
      </c>
      <c r="S64" s="37" t="s">
        <v>139</v>
      </c>
      <c r="T64" s="37" t="s">
        <v>140</v>
      </c>
    </row>
    <row r="65" spans="1:20" s="37" customFormat="1" ht="12.75" x14ac:dyDescent="0.2">
      <c r="A65" s="37">
        <f t="shared" si="5"/>
        <v>71</v>
      </c>
      <c r="B65" s="37">
        <v>61</v>
      </c>
      <c r="C65" s="37" t="s">
        <v>444</v>
      </c>
      <c r="D65" s="38" t="s">
        <v>231</v>
      </c>
      <c r="E65" s="38" t="s">
        <v>232</v>
      </c>
      <c r="F65" s="53" t="s">
        <v>70</v>
      </c>
      <c r="G65" s="53" t="s">
        <v>70</v>
      </c>
      <c r="H65" s="38" t="str">
        <f t="shared" ref="H65:H77" si="6">_xlfn.CONCAT(RIGHT(_xlfn.CONCAT("000",A65),3),0,E65)</f>
        <v>0710PenaltyUnderpayment</v>
      </c>
      <c r="I65" s="38" t="s">
        <v>232</v>
      </c>
      <c r="J65" s="37" t="s">
        <v>443</v>
      </c>
      <c r="K65" s="159" t="s">
        <v>443</v>
      </c>
      <c r="L65" s="155" t="s">
        <v>443</v>
      </c>
      <c r="M65" s="160" t="s">
        <v>362</v>
      </c>
      <c r="O65" s="93">
        <v>0</v>
      </c>
      <c r="P65" s="93" t="s">
        <v>69</v>
      </c>
      <c r="Q65" s="93">
        <v>16</v>
      </c>
      <c r="R65" s="93" t="s">
        <v>80</v>
      </c>
      <c r="S65" s="37" t="s">
        <v>139</v>
      </c>
      <c r="T65" s="37" t="s">
        <v>140</v>
      </c>
    </row>
    <row r="66" spans="1:20" s="37" customFormat="1" ht="12.75" x14ac:dyDescent="0.2">
      <c r="A66" s="37">
        <f t="shared" si="5"/>
        <v>72</v>
      </c>
      <c r="B66" s="37">
        <v>62</v>
      </c>
      <c r="C66" s="37" t="s">
        <v>445</v>
      </c>
      <c r="D66" s="38" t="s">
        <v>233</v>
      </c>
      <c r="E66" s="38" t="s">
        <v>233</v>
      </c>
      <c r="F66" s="53" t="s">
        <v>70</v>
      </c>
      <c r="G66" s="53" t="s">
        <v>70</v>
      </c>
      <c r="H66" s="38" t="str">
        <f t="shared" si="6"/>
        <v>0720Interest</v>
      </c>
      <c r="I66" s="38" t="s">
        <v>233</v>
      </c>
      <c r="J66" s="37" t="s">
        <v>233</v>
      </c>
      <c r="K66" s="159" t="s">
        <v>233</v>
      </c>
      <c r="L66" s="155" t="s">
        <v>233</v>
      </c>
      <c r="M66" s="160" t="s">
        <v>362</v>
      </c>
      <c r="O66" s="93">
        <v>0</v>
      </c>
      <c r="P66" s="93" t="s">
        <v>69</v>
      </c>
      <c r="Q66" s="93">
        <v>16</v>
      </c>
      <c r="R66" s="93" t="s">
        <v>80</v>
      </c>
      <c r="S66" s="37" t="s">
        <v>139</v>
      </c>
      <c r="T66" s="37" t="s">
        <v>140</v>
      </c>
    </row>
    <row r="67" spans="1:20" s="37" customFormat="1" ht="12.75" x14ac:dyDescent="0.2">
      <c r="A67" s="37">
        <f t="shared" si="5"/>
        <v>73</v>
      </c>
      <c r="B67" s="37">
        <v>63</v>
      </c>
      <c r="C67" s="37" t="s">
        <v>446</v>
      </c>
      <c r="D67" s="38" t="s">
        <v>234</v>
      </c>
      <c r="E67" s="38" t="s">
        <v>234</v>
      </c>
      <c r="F67" s="53" t="s">
        <v>70</v>
      </c>
      <c r="G67" s="53" t="s">
        <v>70</v>
      </c>
      <c r="H67" s="38" t="str">
        <f t="shared" si="6"/>
        <v>0730Prepayments</v>
      </c>
      <c r="I67" s="38" t="s">
        <v>234</v>
      </c>
      <c r="J67" s="37" t="s">
        <v>234</v>
      </c>
      <c r="K67" s="159" t="s">
        <v>234</v>
      </c>
      <c r="L67" s="155" t="s">
        <v>234</v>
      </c>
      <c r="M67" s="160" t="s">
        <v>403</v>
      </c>
      <c r="O67" s="93">
        <v>0</v>
      </c>
      <c r="P67" s="93" t="s">
        <v>69</v>
      </c>
      <c r="Q67" s="93">
        <v>16</v>
      </c>
      <c r="R67" s="93" t="s">
        <v>80</v>
      </c>
      <c r="S67" s="37" t="s">
        <v>135</v>
      </c>
      <c r="T67" s="37" t="s">
        <v>235</v>
      </c>
    </row>
    <row r="68" spans="1:20" s="37" customFormat="1" ht="12.75" x14ac:dyDescent="0.2">
      <c r="A68" s="37">
        <f t="shared" si="5"/>
        <v>74</v>
      </c>
      <c r="B68" s="37">
        <v>64</v>
      </c>
      <c r="C68" s="37" t="s">
        <v>448</v>
      </c>
      <c r="D68" s="38" t="s">
        <v>238</v>
      </c>
      <c r="E68" s="38" t="s">
        <v>238</v>
      </c>
      <c r="F68" s="53" t="s">
        <v>70</v>
      </c>
      <c r="G68" s="53" t="s">
        <v>70</v>
      </c>
      <c r="H68" s="38" t="str">
        <f t="shared" si="6"/>
        <v>0740Overpayment</v>
      </c>
      <c r="I68" s="38" t="s">
        <v>238</v>
      </c>
      <c r="J68" s="37" t="s">
        <v>238</v>
      </c>
      <c r="K68" s="159" t="s">
        <v>238</v>
      </c>
      <c r="L68" s="155" t="s">
        <v>238</v>
      </c>
      <c r="M68" s="160" t="s">
        <v>403</v>
      </c>
      <c r="O68" s="93">
        <v>0</v>
      </c>
      <c r="P68" s="93" t="s">
        <v>69</v>
      </c>
      <c r="Q68" s="93">
        <v>16</v>
      </c>
      <c r="R68" s="93" t="s">
        <v>80</v>
      </c>
      <c r="S68" s="37" t="s">
        <v>135</v>
      </c>
      <c r="T68" s="37" t="s">
        <v>235</v>
      </c>
    </row>
    <row r="69" spans="1:20" s="37" customFormat="1" ht="12.75" x14ac:dyDescent="0.2">
      <c r="A69" s="37">
        <f t="shared" si="5"/>
        <v>75</v>
      </c>
      <c r="B69" s="37">
        <v>65</v>
      </c>
      <c r="C69" s="37" t="s">
        <v>449</v>
      </c>
      <c r="D69" s="38" t="s">
        <v>241</v>
      </c>
      <c r="E69" s="38" t="s">
        <v>242</v>
      </c>
      <c r="F69" s="53" t="s">
        <v>70</v>
      </c>
      <c r="G69" s="53" t="s">
        <v>70</v>
      </c>
      <c r="H69" s="38" t="str">
        <f>_xlfn.CONCAT(RIGHT(_xlfn.CONCAT("000",A69),3),0,E69)</f>
        <v>0750Refund</v>
      </c>
      <c r="I69" s="38" t="s">
        <v>242</v>
      </c>
      <c r="J69" s="37" t="s">
        <v>450</v>
      </c>
      <c r="K69" s="159" t="s">
        <v>450</v>
      </c>
      <c r="L69" s="155" t="s">
        <v>450</v>
      </c>
      <c r="M69" s="160" t="s">
        <v>362</v>
      </c>
      <c r="O69" s="93">
        <v>0</v>
      </c>
      <c r="P69" s="93" t="s">
        <v>69</v>
      </c>
      <c r="Q69" s="93">
        <v>16</v>
      </c>
      <c r="R69" s="93" t="s">
        <v>80</v>
      </c>
      <c r="S69" s="37" t="s">
        <v>135</v>
      </c>
      <c r="T69" s="37" t="s">
        <v>235</v>
      </c>
    </row>
    <row r="70" spans="1:20" s="37" customFormat="1" ht="12.75" x14ac:dyDescent="0.2">
      <c r="A70" s="37">
        <f t="shared" si="5"/>
        <v>76</v>
      </c>
      <c r="B70" s="37">
        <v>66</v>
      </c>
      <c r="C70" s="37" t="s">
        <v>451</v>
      </c>
      <c r="D70" s="38" t="s">
        <v>239</v>
      </c>
      <c r="E70" s="38" t="s">
        <v>452</v>
      </c>
      <c r="F70" s="53" t="s">
        <v>70</v>
      </c>
      <c r="G70" s="53" t="s">
        <v>70</v>
      </c>
      <c r="H70" s="38" t="str">
        <f>_xlfn.CONCAT(RIGHT(_xlfn.CONCAT("000",A70),3),0,E70)</f>
        <v>0760CreditForward</v>
      </c>
      <c r="I70" s="38" t="s">
        <v>240</v>
      </c>
      <c r="J70" s="37" t="s">
        <v>453</v>
      </c>
      <c r="K70" s="159" t="s">
        <v>453</v>
      </c>
      <c r="L70" s="155" t="s">
        <v>453</v>
      </c>
      <c r="M70" s="160" t="s">
        <v>362</v>
      </c>
      <c r="O70" s="93">
        <v>0</v>
      </c>
      <c r="P70" s="93" t="s">
        <v>69</v>
      </c>
      <c r="Q70" s="93">
        <v>16</v>
      </c>
      <c r="R70" s="93" t="s">
        <v>80</v>
      </c>
      <c r="S70" s="37" t="s">
        <v>135</v>
      </c>
      <c r="T70" s="37" t="s">
        <v>235</v>
      </c>
    </row>
    <row r="71" spans="1:20" s="37" customFormat="1" ht="12.75" x14ac:dyDescent="0.2">
      <c r="A71" s="37">
        <f t="shared" si="5"/>
        <v>77</v>
      </c>
      <c r="B71" s="37">
        <v>67</v>
      </c>
      <c r="C71" s="37" t="s">
        <v>454</v>
      </c>
      <c r="D71" s="38" t="s">
        <v>243</v>
      </c>
      <c r="E71" s="38" t="s">
        <v>244</v>
      </c>
      <c r="F71" s="53" t="s">
        <v>70</v>
      </c>
      <c r="G71" s="53" t="s">
        <v>70</v>
      </c>
      <c r="H71" s="38" t="str">
        <f t="shared" si="6"/>
        <v>0770AmountDue</v>
      </c>
      <c r="I71" s="38" t="s">
        <v>244</v>
      </c>
      <c r="J71" s="37" t="s">
        <v>455</v>
      </c>
      <c r="K71" s="159" t="s">
        <v>455</v>
      </c>
      <c r="L71" s="155" t="s">
        <v>455</v>
      </c>
      <c r="M71" s="160" t="s">
        <v>362</v>
      </c>
      <c r="O71" s="93">
        <v>0</v>
      </c>
      <c r="P71" s="93" t="s">
        <v>69</v>
      </c>
      <c r="Q71" s="93">
        <v>16</v>
      </c>
      <c r="R71" s="93" t="s">
        <v>80</v>
      </c>
      <c r="S71" s="37" t="s">
        <v>139</v>
      </c>
      <c r="T71" s="37" t="s">
        <v>140</v>
      </c>
    </row>
    <row r="72" spans="1:20" s="37" customFormat="1" ht="12.75" x14ac:dyDescent="0.2">
      <c r="A72" s="37">
        <f t="shared" si="5"/>
        <v>78</v>
      </c>
      <c r="B72" s="37">
        <v>68</v>
      </c>
      <c r="D72" s="38" t="s">
        <v>245</v>
      </c>
      <c r="E72" s="38" t="s">
        <v>246</v>
      </c>
      <c r="F72" s="53" t="s">
        <v>70</v>
      </c>
      <c r="G72" s="53" t="s">
        <v>70</v>
      </c>
      <c r="H72" s="38" t="str">
        <f>_xlfn.CONCAT(RIGHT(_xlfn.CONCAT("000",A72),3),0,E72)</f>
        <v>0780FilerEmail</v>
      </c>
      <c r="I72" s="38" t="s">
        <v>246</v>
      </c>
      <c r="J72" s="40"/>
      <c r="K72" s="159"/>
      <c r="L72" s="155"/>
      <c r="M72" s="160"/>
      <c r="N72" s="40"/>
      <c r="O72" s="93"/>
      <c r="P72" s="93" t="s">
        <v>70</v>
      </c>
      <c r="Q72" s="93">
        <v>100</v>
      </c>
      <c r="R72" s="93" t="s">
        <v>72</v>
      </c>
      <c r="S72" s="37" t="s">
        <v>247</v>
      </c>
    </row>
    <row r="73" spans="1:20" s="37" customFormat="1" ht="12.75" x14ac:dyDescent="0.2">
      <c r="A73" s="37">
        <f t="shared" si="5"/>
        <v>79</v>
      </c>
      <c r="B73" s="37">
        <v>69</v>
      </c>
      <c r="D73" s="38" t="s">
        <v>248</v>
      </c>
      <c r="E73" s="38" t="s">
        <v>249</v>
      </c>
      <c r="F73" s="53" t="s">
        <v>70</v>
      </c>
      <c r="G73" s="53" t="s">
        <v>70</v>
      </c>
      <c r="H73" s="38" t="str">
        <f t="shared" si="6"/>
        <v>0790FilerPhone</v>
      </c>
      <c r="I73" s="38" t="s">
        <v>249</v>
      </c>
      <c r="J73" s="40"/>
      <c r="K73" s="159"/>
      <c r="L73" s="155"/>
      <c r="M73" s="160"/>
      <c r="N73" s="40"/>
      <c r="O73" s="93"/>
      <c r="P73" s="93" t="s">
        <v>70</v>
      </c>
      <c r="Q73" s="93">
        <v>14</v>
      </c>
      <c r="R73" s="93" t="s">
        <v>72</v>
      </c>
      <c r="S73" s="37" t="s">
        <v>250</v>
      </c>
    </row>
    <row r="74" spans="1:20" s="37" customFormat="1" ht="12.75" x14ac:dyDescent="0.2">
      <c r="A74" s="37">
        <f t="shared" si="5"/>
        <v>80</v>
      </c>
      <c r="B74" s="37">
        <v>70</v>
      </c>
      <c r="D74" s="38" t="s">
        <v>251</v>
      </c>
      <c r="E74" s="38" t="s">
        <v>252</v>
      </c>
      <c r="F74" s="53" t="s">
        <v>70</v>
      </c>
      <c r="G74" s="53" t="s">
        <v>70</v>
      </c>
      <c r="H74" s="38" t="str">
        <f t="shared" si="6"/>
        <v>0800Preparer</v>
      </c>
      <c r="I74" s="38" t="s">
        <v>252</v>
      </c>
      <c r="J74" s="40"/>
      <c r="K74" s="159"/>
      <c r="L74" s="155"/>
      <c r="M74" s="160"/>
      <c r="N74" s="40"/>
      <c r="O74" s="93"/>
      <c r="P74" s="93" t="s">
        <v>70</v>
      </c>
      <c r="Q74" s="93">
        <v>100</v>
      </c>
      <c r="R74" s="93" t="s">
        <v>72</v>
      </c>
    </row>
    <row r="75" spans="1:20" s="37" customFormat="1" ht="12.75" x14ac:dyDescent="0.2">
      <c r="A75" s="37">
        <f t="shared" si="5"/>
        <v>81</v>
      </c>
      <c r="B75" s="37">
        <v>71</v>
      </c>
      <c r="D75" s="38" t="s">
        <v>253</v>
      </c>
      <c r="E75" s="38" t="s">
        <v>254</v>
      </c>
      <c r="F75" s="53" t="s">
        <v>70</v>
      </c>
      <c r="G75" s="53" t="s">
        <v>70</v>
      </c>
      <c r="H75" s="38" t="str">
        <f t="shared" si="6"/>
        <v>0810PreparerPhone</v>
      </c>
      <c r="I75" s="38" t="s">
        <v>254</v>
      </c>
      <c r="J75" s="40"/>
      <c r="K75" s="159"/>
      <c r="L75" s="155"/>
      <c r="M75" s="160"/>
      <c r="N75" s="40"/>
      <c r="O75" s="93"/>
      <c r="P75" s="93" t="s">
        <v>70</v>
      </c>
      <c r="Q75" s="93">
        <v>14</v>
      </c>
      <c r="R75" s="93" t="s">
        <v>72</v>
      </c>
      <c r="S75" s="37" t="s">
        <v>250</v>
      </c>
    </row>
    <row r="76" spans="1:20" s="37" customFormat="1" ht="12.75" x14ac:dyDescent="0.2">
      <c r="A76" s="37">
        <f t="shared" si="5"/>
        <v>82</v>
      </c>
      <c r="B76" s="37">
        <v>72</v>
      </c>
      <c r="D76" s="38" t="s">
        <v>255</v>
      </c>
      <c r="E76" s="38" t="s">
        <v>256</v>
      </c>
      <c r="F76" s="53" t="s">
        <v>70</v>
      </c>
      <c r="G76" s="53" t="s">
        <v>70</v>
      </c>
      <c r="H76" s="38" t="str">
        <f t="shared" si="6"/>
        <v>0820PrintDate</v>
      </c>
      <c r="I76" s="38" t="s">
        <v>256</v>
      </c>
      <c r="J76" s="40"/>
      <c r="K76" s="159"/>
      <c r="L76" s="155"/>
      <c r="M76" s="160"/>
      <c r="N76" s="40"/>
      <c r="O76" s="110"/>
      <c r="P76" s="93" t="s">
        <v>70</v>
      </c>
      <c r="Q76" s="93">
        <v>10</v>
      </c>
      <c r="R76" s="110" t="s">
        <v>72</v>
      </c>
      <c r="S76" s="69" t="s">
        <v>86</v>
      </c>
      <c r="T76" s="37" t="s">
        <v>257</v>
      </c>
    </row>
    <row r="77" spans="1:20" s="37" customFormat="1" ht="12.75" x14ac:dyDescent="0.2">
      <c r="A77" s="37">
        <f t="shared" si="5"/>
        <v>83</v>
      </c>
      <c r="B77" s="37">
        <v>73</v>
      </c>
      <c r="D77" s="37" t="s">
        <v>26</v>
      </c>
      <c r="E77" s="37" t="s">
        <v>26</v>
      </c>
      <c r="F77" s="53" t="s">
        <v>70</v>
      </c>
      <c r="G77" s="53" t="s">
        <v>70</v>
      </c>
      <c r="H77" s="38" t="str">
        <f t="shared" si="6"/>
        <v>0830Trailer</v>
      </c>
      <c r="I77" s="37" t="s">
        <v>26</v>
      </c>
      <c r="J77" s="40"/>
      <c r="K77" s="162"/>
      <c r="L77" s="163"/>
      <c r="M77" s="164"/>
      <c r="N77" s="40"/>
      <c r="O77" s="93" t="s">
        <v>258</v>
      </c>
      <c r="P77" s="93" t="s">
        <v>69</v>
      </c>
      <c r="Q77" s="93">
        <v>5</v>
      </c>
      <c r="R77" s="93" t="s">
        <v>72</v>
      </c>
      <c r="S77" s="37" t="s">
        <v>258</v>
      </c>
      <c r="T77" s="37" t="s">
        <v>259</v>
      </c>
    </row>
    <row r="78" spans="1:20" s="37" customFormat="1" ht="12.75" x14ac:dyDescent="0.2">
      <c r="F78" s="53"/>
      <c r="G78" s="53"/>
      <c r="I78" s="40"/>
      <c r="J78" s="40"/>
      <c r="K78" s="40"/>
      <c r="L78" s="40"/>
      <c r="M78" s="40"/>
      <c r="N78" s="40"/>
      <c r="O78" s="93"/>
      <c r="P78" s="93"/>
      <c r="Q78" s="93"/>
      <c r="R78" s="93"/>
    </row>
    <row r="79" spans="1:20" s="37" customFormat="1" ht="12.75" x14ac:dyDescent="0.2">
      <c r="F79" s="53"/>
      <c r="G79" s="53"/>
      <c r="I79" s="40"/>
      <c r="J79" s="40"/>
      <c r="K79" s="40"/>
      <c r="L79" s="40"/>
      <c r="M79" s="40"/>
      <c r="N79" s="40"/>
      <c r="O79" s="93"/>
      <c r="P79" s="93"/>
      <c r="Q79" s="93"/>
      <c r="R79" s="93"/>
    </row>
    <row r="80" spans="1:20" s="37" customFormat="1" ht="12.75" x14ac:dyDescent="0.2">
      <c r="F80" s="53"/>
      <c r="G80" s="53"/>
      <c r="I80" s="40"/>
      <c r="J80" s="40"/>
      <c r="K80" s="40"/>
      <c r="L80" s="40"/>
      <c r="M80" s="40"/>
      <c r="N80" s="40"/>
      <c r="O80" s="93"/>
      <c r="P80" s="93"/>
      <c r="Q80" s="93"/>
      <c r="R80" s="93"/>
    </row>
    <row r="81" spans="6:7" ht="12.75" x14ac:dyDescent="0.2">
      <c r="F81" s="53"/>
      <c r="G81" s="53"/>
    </row>
    <row r="82" spans="6:7" ht="12.75" x14ac:dyDescent="0.2">
      <c r="F82" s="53"/>
      <c r="G82" s="53"/>
    </row>
    <row r="83" spans="6:7" ht="12.75" x14ac:dyDescent="0.2">
      <c r="F83" s="53"/>
      <c r="G83" s="53"/>
    </row>
    <row r="84" spans="6:7" ht="12.75" x14ac:dyDescent="0.2">
      <c r="F84" s="53"/>
      <c r="G84" s="53"/>
    </row>
    <row r="85" spans="6:7" ht="12.75" x14ac:dyDescent="0.2">
      <c r="F85" s="53"/>
      <c r="G85" s="53"/>
    </row>
    <row r="86" spans="6:7" ht="12.75" x14ac:dyDescent="0.2">
      <c r="F86" s="53"/>
      <c r="G86" s="53"/>
    </row>
    <row r="87" spans="6:7" ht="12.75" x14ac:dyDescent="0.2">
      <c r="F87" s="53"/>
      <c r="G87" s="53"/>
    </row>
    <row r="88" spans="6:7" ht="12.75" x14ac:dyDescent="0.2">
      <c r="F88" s="53"/>
      <c r="G88" s="53"/>
    </row>
    <row r="89" spans="6:7" ht="12.75" x14ac:dyDescent="0.2">
      <c r="F89" s="53"/>
      <c r="G89" s="53"/>
    </row>
    <row r="90" spans="6:7" ht="12.75" x14ac:dyDescent="0.2">
      <c r="F90" s="53"/>
      <c r="G90" s="53"/>
    </row>
    <row r="91" spans="6:7" ht="12.75" x14ac:dyDescent="0.2">
      <c r="F91" s="53"/>
      <c r="G91" s="53"/>
    </row>
    <row r="92" spans="6:7" ht="12.75" x14ac:dyDescent="0.2">
      <c r="F92" s="53"/>
      <c r="G92" s="53"/>
    </row>
    <row r="93" spans="6:7" ht="12.75" x14ac:dyDescent="0.2">
      <c r="F93" s="53"/>
      <c r="G93" s="53"/>
    </row>
    <row r="94" spans="6:7" ht="12.75" x14ac:dyDescent="0.2">
      <c r="F94" s="53"/>
      <c r="G94" s="53"/>
    </row>
    <row r="95" spans="6:7" ht="12.75" x14ac:dyDescent="0.2">
      <c r="F95" s="53"/>
      <c r="G95" s="53"/>
    </row>
    <row r="96" spans="6:7" ht="12.75" x14ac:dyDescent="0.2">
      <c r="F96" s="53"/>
      <c r="G96" s="53"/>
    </row>
    <row r="97" spans="6:7" ht="12.75" x14ac:dyDescent="0.2">
      <c r="F97" s="53"/>
      <c r="G97" s="53"/>
    </row>
    <row r="98" spans="6:7" ht="12.75" x14ac:dyDescent="0.2">
      <c r="F98" s="53"/>
      <c r="G98" s="53"/>
    </row>
    <row r="99" spans="6:7" ht="12.75" x14ac:dyDescent="0.2">
      <c r="F99" s="53"/>
      <c r="G99" s="53"/>
    </row>
    <row r="100" spans="6:7" ht="12.75" x14ac:dyDescent="0.2">
      <c r="F100" s="53"/>
      <c r="G100" s="53"/>
    </row>
    <row r="101" spans="6:7" ht="12.75" x14ac:dyDescent="0.2">
      <c r="F101" s="53"/>
      <c r="G101" s="53"/>
    </row>
    <row r="102" spans="6:7" ht="12.75" x14ac:dyDescent="0.2">
      <c r="F102" s="53"/>
      <c r="G102" s="53"/>
    </row>
    <row r="103" spans="6:7" ht="12.75" x14ac:dyDescent="0.2">
      <c r="F103" s="53"/>
      <c r="G103" s="53"/>
    </row>
    <row r="104" spans="6:7" ht="12.75" x14ac:dyDescent="0.2">
      <c r="F104" s="53"/>
      <c r="G104" s="53"/>
    </row>
    <row r="105" spans="6:7" ht="12.75" x14ac:dyDescent="0.2">
      <c r="F105" s="53"/>
      <c r="G105" s="53"/>
    </row>
    <row r="106" spans="6:7" ht="12.75" x14ac:dyDescent="0.2">
      <c r="F106" s="53"/>
      <c r="G106" s="53"/>
    </row>
    <row r="107" spans="6:7" ht="12.75" x14ac:dyDescent="0.2">
      <c r="F107" s="53"/>
      <c r="G107" s="53"/>
    </row>
    <row r="108" spans="6:7" ht="12.75" x14ac:dyDescent="0.2">
      <c r="F108" s="53"/>
      <c r="G108" s="53"/>
    </row>
    <row r="109" spans="6:7" ht="12.75" x14ac:dyDescent="0.2">
      <c r="F109" s="53"/>
      <c r="G109" s="53"/>
    </row>
    <row r="110" spans="6:7" ht="12.75" x14ac:dyDescent="0.2">
      <c r="F110" s="53"/>
      <c r="G110" s="53"/>
    </row>
    <row r="111" spans="6:7" ht="12.75" x14ac:dyDescent="0.2">
      <c r="F111" s="53"/>
      <c r="G111" s="53"/>
    </row>
    <row r="112" spans="6:7" ht="12.75" x14ac:dyDescent="0.2">
      <c r="F112" s="53"/>
      <c r="G112" s="53"/>
    </row>
    <row r="113" spans="6:7" ht="12.75" x14ac:dyDescent="0.2">
      <c r="F113" s="53"/>
      <c r="G113" s="53"/>
    </row>
    <row r="114" spans="6:7" ht="12.75" x14ac:dyDescent="0.2">
      <c r="F114" s="53"/>
      <c r="G114" s="53"/>
    </row>
    <row r="115" spans="6:7" ht="12.75" x14ac:dyDescent="0.2">
      <c r="F115" s="53"/>
      <c r="G115" s="53"/>
    </row>
    <row r="116" spans="6:7" ht="12.75" x14ac:dyDescent="0.2">
      <c r="F116" s="53"/>
      <c r="G116" s="53"/>
    </row>
    <row r="117" spans="6:7" ht="12.75" x14ac:dyDescent="0.2">
      <c r="F117" s="53"/>
      <c r="G117" s="53"/>
    </row>
    <row r="118" spans="6:7" ht="12.75" x14ac:dyDescent="0.2">
      <c r="F118" s="34"/>
      <c r="G118" s="34"/>
    </row>
    <row r="119" spans="6:7" ht="12.75" x14ac:dyDescent="0.2">
      <c r="F119" s="34"/>
      <c r="G119" s="34"/>
    </row>
    <row r="120" spans="6:7" ht="12.75" x14ac:dyDescent="0.2">
      <c r="F120" s="34"/>
      <c r="G120" s="34"/>
    </row>
    <row r="121" spans="6:7" ht="12.75" x14ac:dyDescent="0.2">
      <c r="F121" s="53"/>
      <c r="G121" s="53"/>
    </row>
    <row r="123" spans="6:7" x14ac:dyDescent="0.2">
      <c r="F123" s="61"/>
      <c r="G123" s="61"/>
    </row>
    <row r="128" spans="6:7" x14ac:dyDescent="0.2">
      <c r="F128" s="61"/>
      <c r="G128" s="61"/>
    </row>
    <row r="133" spans="6:7" x14ac:dyDescent="0.2">
      <c r="F133" s="61"/>
      <c r="G133" s="61"/>
    </row>
    <row r="138" spans="6:7" x14ac:dyDescent="0.2">
      <c r="F138" s="61"/>
      <c r="G138" s="61"/>
    </row>
    <row r="143" spans="6:7" x14ac:dyDescent="0.2">
      <c r="F143" s="60"/>
      <c r="G143" s="60"/>
    </row>
    <row r="145" spans="6:7" ht="12.75" x14ac:dyDescent="0.2">
      <c r="F145" s="34"/>
      <c r="G145" s="34"/>
    </row>
    <row r="151" spans="6:7" x14ac:dyDescent="0.2">
      <c r="F151" s="60"/>
      <c r="G151" s="60"/>
    </row>
    <row r="153" spans="6:7" x14ac:dyDescent="0.2">
      <c r="F153" s="61"/>
      <c r="G153" s="61"/>
    </row>
    <row r="158" spans="6:7" x14ac:dyDescent="0.2">
      <c r="F158" s="61"/>
      <c r="G158" s="61"/>
    </row>
    <row r="163" spans="6:7" x14ac:dyDescent="0.2">
      <c r="F163" s="61"/>
      <c r="G163" s="61"/>
    </row>
    <row r="168" spans="6:7" x14ac:dyDescent="0.2">
      <c r="F168" s="61"/>
      <c r="G168" s="61"/>
    </row>
    <row r="173" spans="6:7" x14ac:dyDescent="0.2">
      <c r="F173" s="61"/>
      <c r="G173" s="61"/>
    </row>
    <row r="178" spans="6:7" x14ac:dyDescent="0.2">
      <c r="F178" s="60"/>
      <c r="G178" s="60"/>
    </row>
    <row r="195" spans="6:7" x14ac:dyDescent="0.2">
      <c r="F195" s="60"/>
      <c r="G195" s="60"/>
    </row>
    <row r="212" spans="6:7" x14ac:dyDescent="0.2">
      <c r="F212" s="60"/>
      <c r="G212" s="60"/>
    </row>
    <row r="229" spans="6:7" x14ac:dyDescent="0.2">
      <c r="F229" s="60"/>
      <c r="G229" s="60"/>
    </row>
    <row r="241" spans="6:7" x14ac:dyDescent="0.2">
      <c r="F241" s="56"/>
      <c r="G241" s="56"/>
    </row>
    <row r="242" spans="6:7" x14ac:dyDescent="0.2">
      <c r="F242" s="57"/>
      <c r="G242" s="57"/>
    </row>
    <row r="1048566" ht="15" customHeight="1" x14ac:dyDescent="0.2"/>
  </sheetData>
  <mergeCells count="1">
    <mergeCell ref="K3:M3"/>
  </mergeCells>
  <printOptions gridLines="1"/>
  <pageMargins left="0.25" right="0.25" top="0.75" bottom="0.75" header="0.3" footer="0.3"/>
  <pageSetup paperSize="17" scale="52" fitToHeight="2" orientation="landscape" r:id="rId1"/>
  <headerFooter alignWithMargins="0">
    <oddFooter>&amp;LPrinted: &amp;D&amp;R&amp;A</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0EDFC3-3C7C-4334-8865-1E862E364F32}">
  <sheetPr>
    <tabColor theme="7" tint="0.39997558519241921"/>
    <pageSetUpPr fitToPage="1"/>
  </sheetPr>
  <dimension ref="A1:U1048576"/>
  <sheetViews>
    <sheetView topLeftCell="B1" zoomScaleNormal="100" workbookViewId="0">
      <pane xSplit="4" ySplit="4" topLeftCell="F5" activePane="bottomRight" state="frozen"/>
      <selection pane="topRight" activeCell="E32" sqref="E32"/>
      <selection pane="bottomLeft" activeCell="E32" sqref="E32"/>
      <selection pane="bottomRight" activeCell="B3" sqref="B3"/>
    </sheetView>
  </sheetViews>
  <sheetFormatPr defaultRowHeight="14.25" x14ac:dyDescent="0.2"/>
  <cols>
    <col min="1" max="1" width="44.28515625" style="7" hidden="1" customWidth="1"/>
    <col min="2" max="2" width="9" style="7" customWidth="1"/>
    <col min="3" max="3" width="8.5703125" style="37" bestFit="1" customWidth="1"/>
    <col min="4" max="4" width="44.85546875" style="7" bestFit="1" customWidth="1"/>
    <col min="5" max="5" width="24.5703125" style="7" hidden="1" customWidth="1"/>
    <col min="6" max="6" width="7.140625" style="55" bestFit="1" customWidth="1"/>
    <col min="7" max="7" width="8.85546875" style="55" bestFit="1" customWidth="1"/>
    <col min="8" max="8" width="32" style="7" bestFit="1" customWidth="1"/>
    <col min="9" max="9" width="26.42578125" style="24" hidden="1" customWidth="1"/>
    <col min="10" max="10" width="14.140625" style="24" hidden="1" customWidth="1"/>
    <col min="11" max="13" width="14" style="24" customWidth="1"/>
    <col min="14" max="14" width="14.140625" style="24" hidden="1" customWidth="1"/>
    <col min="15" max="15" width="10.42578125" style="47" customWidth="1"/>
    <col min="16" max="16" width="9.5703125" style="47" bestFit="1" customWidth="1"/>
    <col min="17" max="17" width="16.140625" style="47" customWidth="1"/>
    <col min="18" max="18" width="10.42578125" style="47" bestFit="1" customWidth="1"/>
    <col min="19" max="19" width="36" style="7" bestFit="1" customWidth="1"/>
    <col min="20" max="20" width="90.28515625" style="7" bestFit="1" customWidth="1"/>
    <col min="21" max="16384" width="9.140625" style="7"/>
  </cols>
  <sheetData>
    <row r="1" spans="1:20" ht="12.75" x14ac:dyDescent="0.2">
      <c r="B1" s="174" t="str">
        <f>"2D Barcode Specifications for City of Portland Business License Tax and Multnomah County Business Income Tax  Form SC-"&amp;Instructions!C5</f>
        <v>2D Barcode Specifications for City of Portland Business License Tax and Multnomah County Business Income Tax  Form SC-2022</v>
      </c>
      <c r="C1" s="71"/>
      <c r="F1" s="49"/>
      <c r="G1" s="49"/>
    </row>
    <row r="2" spans="1:20" ht="12.75" x14ac:dyDescent="0.2">
      <c r="A2" s="174"/>
      <c r="B2" s="174"/>
      <c r="C2" s="71"/>
      <c r="F2" s="41"/>
      <c r="G2" s="41"/>
      <c r="H2" s="75"/>
      <c r="I2" s="75"/>
      <c r="J2" s="75"/>
      <c r="K2" s="75"/>
      <c r="L2" s="75"/>
      <c r="M2" s="75"/>
      <c r="N2" s="75"/>
    </row>
    <row r="3" spans="1:20" ht="12.75" x14ac:dyDescent="0.2">
      <c r="A3" s="174"/>
      <c r="B3" s="174"/>
      <c r="C3" s="71"/>
      <c r="D3" s="174"/>
      <c r="E3" s="174"/>
      <c r="F3" s="49"/>
      <c r="G3" s="49"/>
      <c r="H3" s="174"/>
      <c r="I3" s="25"/>
      <c r="J3" s="25"/>
      <c r="K3" s="198" t="s">
        <v>334</v>
      </c>
      <c r="L3" s="199"/>
      <c r="M3" s="200"/>
      <c r="N3" s="25"/>
      <c r="O3" s="108"/>
      <c r="P3" s="108"/>
      <c r="Q3" s="108"/>
      <c r="R3" s="108"/>
      <c r="S3" s="174"/>
    </row>
    <row r="4" spans="1:20" ht="38.25" x14ac:dyDescent="0.2">
      <c r="A4" s="59" t="s">
        <v>52</v>
      </c>
      <c r="B4" s="59" t="s">
        <v>53</v>
      </c>
      <c r="C4" s="59" t="s">
        <v>54</v>
      </c>
      <c r="D4" s="5" t="s">
        <v>55</v>
      </c>
      <c r="E4" s="5" t="s">
        <v>56</v>
      </c>
      <c r="F4" s="50" t="s">
        <v>57</v>
      </c>
      <c r="G4" s="50" t="s">
        <v>58</v>
      </c>
      <c r="H4" s="5" t="s">
        <v>59</v>
      </c>
      <c r="I4" s="74" t="s">
        <v>335</v>
      </c>
      <c r="J4" s="139" t="s">
        <v>336</v>
      </c>
      <c r="K4" s="182" t="s">
        <v>336</v>
      </c>
      <c r="L4" s="183" t="s">
        <v>1327</v>
      </c>
      <c r="M4" s="184" t="s">
        <v>337</v>
      </c>
      <c r="N4" s="139" t="s">
        <v>338</v>
      </c>
      <c r="O4" s="109" t="s">
        <v>62</v>
      </c>
      <c r="P4" s="45" t="s">
        <v>339</v>
      </c>
      <c r="Q4" s="109" t="s">
        <v>340</v>
      </c>
      <c r="R4" s="109" t="s">
        <v>65</v>
      </c>
      <c r="S4" s="5" t="s">
        <v>66</v>
      </c>
      <c r="T4" s="5" t="s">
        <v>67</v>
      </c>
    </row>
    <row r="5" spans="1:20" ht="12.75" x14ac:dyDescent="0.2">
      <c r="A5" s="7">
        <v>1</v>
      </c>
      <c r="B5" s="7">
        <v>1</v>
      </c>
      <c r="D5" s="19" t="s">
        <v>68</v>
      </c>
      <c r="E5" s="19" t="s">
        <v>68</v>
      </c>
      <c r="F5" s="34" t="s">
        <v>69</v>
      </c>
      <c r="G5" s="34" t="s">
        <v>70</v>
      </c>
      <c r="H5" s="19" t="str">
        <f t="shared" ref="H5:H21" si="0">_xlfn.CONCAT(RIGHT(_xlfn.CONCAT("000",A5),3),0,E5)</f>
        <v>0010VersionNumber</v>
      </c>
      <c r="I5" s="19" t="s">
        <v>68</v>
      </c>
      <c r="K5" s="159"/>
      <c r="L5" s="155"/>
      <c r="M5" s="160"/>
      <c r="O5" s="47" t="s">
        <v>71</v>
      </c>
      <c r="P5" s="47" t="s">
        <v>69</v>
      </c>
      <c r="Q5" s="47">
        <v>2</v>
      </c>
      <c r="R5" s="47" t="s">
        <v>72</v>
      </c>
      <c r="T5" s="7" t="s">
        <v>71</v>
      </c>
    </row>
    <row r="6" spans="1:20" s="37" customFormat="1" ht="12.75" x14ac:dyDescent="0.2">
      <c r="A6" s="37">
        <f>A5+1</f>
        <v>2</v>
      </c>
      <c r="B6" s="37">
        <v>2</v>
      </c>
      <c r="D6" s="38" t="s">
        <v>73</v>
      </c>
      <c r="E6" s="38" t="s">
        <v>73</v>
      </c>
      <c r="F6" s="53" t="s">
        <v>69</v>
      </c>
      <c r="G6" s="53" t="s">
        <v>70</v>
      </c>
      <c r="H6" s="38" t="str">
        <f t="shared" si="0"/>
        <v>0020DeveloperCode</v>
      </c>
      <c r="I6" s="38" t="s">
        <v>73</v>
      </c>
      <c r="J6" s="40"/>
      <c r="K6" s="159"/>
      <c r="L6" s="155"/>
      <c r="M6" s="160"/>
      <c r="N6" s="40"/>
      <c r="O6" s="93" t="s">
        <v>74</v>
      </c>
      <c r="P6" s="93" t="s">
        <v>69</v>
      </c>
      <c r="Q6" s="93">
        <v>4</v>
      </c>
      <c r="R6" s="93" t="s">
        <v>72</v>
      </c>
      <c r="T6" s="37" t="s">
        <v>75</v>
      </c>
    </row>
    <row r="7" spans="1:20" s="37" customFormat="1" ht="12.75" x14ac:dyDescent="0.2">
      <c r="A7" s="37">
        <f t="shared" ref="A7:A58" si="1">A6+1</f>
        <v>3</v>
      </c>
      <c r="B7" s="37">
        <v>3</v>
      </c>
      <c r="D7" s="38" t="s">
        <v>76</v>
      </c>
      <c r="E7" s="38" t="s">
        <v>76</v>
      </c>
      <c r="F7" s="53" t="s">
        <v>69</v>
      </c>
      <c r="G7" s="53" t="s">
        <v>70</v>
      </c>
      <c r="H7" s="38" t="str">
        <f t="shared" si="0"/>
        <v>0030Jurisdiction</v>
      </c>
      <c r="I7" s="38" t="s">
        <v>76</v>
      </c>
      <c r="J7" s="40"/>
      <c r="K7" s="159"/>
      <c r="L7" s="155"/>
      <c r="M7" s="160"/>
      <c r="N7" s="40"/>
      <c r="O7" s="93" t="s">
        <v>77</v>
      </c>
      <c r="P7" s="93" t="s">
        <v>69</v>
      </c>
      <c r="Q7" s="93">
        <v>4</v>
      </c>
      <c r="R7" s="93" t="s">
        <v>72</v>
      </c>
      <c r="T7" s="37" t="s">
        <v>77</v>
      </c>
    </row>
    <row r="8" spans="1:20" s="37" customFormat="1" ht="12.75" x14ac:dyDescent="0.2">
      <c r="A8" s="37">
        <f t="shared" si="1"/>
        <v>4</v>
      </c>
      <c r="B8" s="37">
        <v>4</v>
      </c>
      <c r="D8" s="38" t="s">
        <v>78</v>
      </c>
      <c r="E8" s="38" t="s">
        <v>78</v>
      </c>
      <c r="F8" s="53" t="s">
        <v>69</v>
      </c>
      <c r="G8" s="53" t="s">
        <v>70</v>
      </c>
      <c r="H8" s="38" t="str">
        <f t="shared" si="0"/>
        <v>0040DescriptionFormName</v>
      </c>
      <c r="I8" s="38" t="s">
        <v>78</v>
      </c>
      <c r="J8" s="40"/>
      <c r="K8" s="159"/>
      <c r="L8" s="155"/>
      <c r="M8" s="160"/>
      <c r="N8" s="40"/>
      <c r="O8" s="93" t="str">
        <f>"SC"&amp;Instructions!C5</f>
        <v>SC2022</v>
      </c>
      <c r="P8" s="93" t="s">
        <v>69</v>
      </c>
      <c r="Q8" s="90">
        <v>16</v>
      </c>
      <c r="R8" s="93" t="s">
        <v>72</v>
      </c>
      <c r="T8" s="37" t="str">
        <f>O8</f>
        <v>SC2022</v>
      </c>
    </row>
    <row r="9" spans="1:20" s="37" customFormat="1" ht="12.75" x14ac:dyDescent="0.2">
      <c r="A9" s="37">
        <f t="shared" si="1"/>
        <v>5</v>
      </c>
      <c r="B9" s="37">
        <v>5</v>
      </c>
      <c r="D9" s="38" t="s">
        <v>79</v>
      </c>
      <c r="E9" s="38" t="s">
        <v>79</v>
      </c>
      <c r="F9" s="53" t="s">
        <v>69</v>
      </c>
      <c r="G9" s="53" t="s">
        <v>70</v>
      </c>
      <c r="H9" s="38" t="str">
        <f t="shared" si="0"/>
        <v>0050SpecificationVersion</v>
      </c>
      <c r="I9" s="38" t="s">
        <v>79</v>
      </c>
      <c r="J9" s="40"/>
      <c r="K9" s="159"/>
      <c r="L9" s="155"/>
      <c r="M9" s="160"/>
      <c r="N9" s="40"/>
      <c r="O9" s="93">
        <f>spec_version</f>
        <v>27</v>
      </c>
      <c r="P9" s="93" t="s">
        <v>69</v>
      </c>
      <c r="Q9" s="93">
        <v>4</v>
      </c>
      <c r="R9" s="93" t="s">
        <v>80</v>
      </c>
      <c r="S9" s="37" t="s">
        <v>81</v>
      </c>
      <c r="T9" s="37">
        <f>O9</f>
        <v>27</v>
      </c>
    </row>
    <row r="10" spans="1:20" s="37" customFormat="1" ht="12.75" x14ac:dyDescent="0.2">
      <c r="A10" s="37">
        <f t="shared" si="1"/>
        <v>6</v>
      </c>
      <c r="B10" s="37">
        <v>6</v>
      </c>
      <c r="D10" s="38" t="s">
        <v>82</v>
      </c>
      <c r="E10" s="38" t="s">
        <v>82</v>
      </c>
      <c r="F10" s="53" t="s">
        <v>69</v>
      </c>
      <c r="G10" s="53" t="s">
        <v>70</v>
      </c>
      <c r="H10" s="38" t="str">
        <f t="shared" si="0"/>
        <v>0060SoftwareFormVersion</v>
      </c>
      <c r="I10" s="38" t="s">
        <v>82</v>
      </c>
      <c r="J10" s="40"/>
      <c r="K10" s="159"/>
      <c r="L10" s="155"/>
      <c r="M10" s="160"/>
      <c r="N10" s="40"/>
      <c r="O10" s="93">
        <v>1</v>
      </c>
      <c r="P10" s="93" t="s">
        <v>69</v>
      </c>
      <c r="Q10" s="93">
        <v>15</v>
      </c>
      <c r="R10" s="93" t="s">
        <v>72</v>
      </c>
      <c r="T10" s="37" t="s">
        <v>83</v>
      </c>
    </row>
    <row r="11" spans="1:20" s="37" customFormat="1" ht="12.75" x14ac:dyDescent="0.2">
      <c r="A11" s="37">
        <f t="shared" si="1"/>
        <v>7</v>
      </c>
      <c r="B11" s="37">
        <v>7</v>
      </c>
      <c r="D11" s="38" t="s">
        <v>84</v>
      </c>
      <c r="E11" s="38" t="s">
        <v>85</v>
      </c>
      <c r="F11" s="53" t="s">
        <v>70</v>
      </c>
      <c r="G11" s="53" t="s">
        <v>70</v>
      </c>
      <c r="H11" s="38" t="str">
        <f t="shared" si="0"/>
        <v>0070periodfrom</v>
      </c>
      <c r="I11" s="38" t="s">
        <v>85</v>
      </c>
      <c r="J11" s="40"/>
      <c r="K11" s="159"/>
      <c r="L11" s="155"/>
      <c r="M11" s="160"/>
      <c r="N11" s="40"/>
      <c r="O11" s="110">
        <v>44562</v>
      </c>
      <c r="P11" s="93" t="s">
        <v>69</v>
      </c>
      <c r="Q11" s="93">
        <v>10</v>
      </c>
      <c r="R11" s="110" t="s">
        <v>72</v>
      </c>
      <c r="S11" s="69" t="s">
        <v>86</v>
      </c>
    </row>
    <row r="12" spans="1:20" s="37" customFormat="1" ht="12.75" x14ac:dyDescent="0.2">
      <c r="A12" s="37">
        <f t="shared" si="1"/>
        <v>8</v>
      </c>
      <c r="B12" s="37">
        <v>8</v>
      </c>
      <c r="D12" s="38" t="s">
        <v>87</v>
      </c>
      <c r="E12" s="38" t="s">
        <v>88</v>
      </c>
      <c r="F12" s="53" t="s">
        <v>70</v>
      </c>
      <c r="G12" s="53" t="s">
        <v>70</v>
      </c>
      <c r="H12" s="38" t="str">
        <f t="shared" si="0"/>
        <v>0080periodto</v>
      </c>
      <c r="I12" s="38" t="s">
        <v>88</v>
      </c>
      <c r="J12" s="40"/>
      <c r="K12" s="159"/>
      <c r="L12" s="155"/>
      <c r="M12" s="160"/>
      <c r="N12" s="40"/>
      <c r="O12" s="110">
        <v>44926</v>
      </c>
      <c r="P12" s="93" t="s">
        <v>69</v>
      </c>
      <c r="Q12" s="93">
        <v>10</v>
      </c>
      <c r="R12" s="110" t="s">
        <v>72</v>
      </c>
      <c r="S12" s="69" t="s">
        <v>86</v>
      </c>
    </row>
    <row r="13" spans="1:20" s="37" customFormat="1" ht="12.75" x14ac:dyDescent="0.2">
      <c r="A13" s="37">
        <f t="shared" si="1"/>
        <v>9</v>
      </c>
      <c r="B13" s="37">
        <v>9</v>
      </c>
      <c r="D13" s="145" t="s">
        <v>89</v>
      </c>
      <c r="E13" s="38" t="s">
        <v>90</v>
      </c>
      <c r="F13" s="53" t="s">
        <v>70</v>
      </c>
      <c r="G13" s="53" t="s">
        <v>70</v>
      </c>
      <c r="H13" s="38" t="str">
        <f t="shared" si="0"/>
        <v>0090accountid</v>
      </c>
      <c r="I13" s="38" t="s">
        <v>90</v>
      </c>
      <c r="J13" s="40" t="s">
        <v>341</v>
      </c>
      <c r="K13" s="159" t="s">
        <v>342</v>
      </c>
      <c r="L13" s="155" t="s">
        <v>343</v>
      </c>
      <c r="M13" s="160"/>
      <c r="N13" s="40" t="s">
        <v>344</v>
      </c>
      <c r="O13" s="93"/>
      <c r="P13" s="93" t="s">
        <v>70</v>
      </c>
      <c r="Q13" s="93">
        <v>10</v>
      </c>
      <c r="R13" s="93" t="s">
        <v>80</v>
      </c>
      <c r="S13" s="37" t="s">
        <v>91</v>
      </c>
      <c r="T13" s="37" t="s">
        <v>92</v>
      </c>
    </row>
    <row r="14" spans="1:20" s="37" customFormat="1" ht="12.75" x14ac:dyDescent="0.2">
      <c r="A14" s="37">
        <f t="shared" si="1"/>
        <v>10</v>
      </c>
      <c r="B14" s="37">
        <v>10</v>
      </c>
      <c r="D14" s="38" t="s">
        <v>93</v>
      </c>
      <c r="E14" s="38" t="s">
        <v>94</v>
      </c>
      <c r="F14" s="53" t="s">
        <v>70</v>
      </c>
      <c r="G14" s="53" t="s">
        <v>70</v>
      </c>
      <c r="H14" s="38" t="str">
        <f t="shared" si="0"/>
        <v>0100taxid</v>
      </c>
      <c r="I14" s="38" t="s">
        <v>94</v>
      </c>
      <c r="J14" s="40"/>
      <c r="K14" s="159"/>
      <c r="L14" s="155"/>
      <c r="M14" s="160"/>
      <c r="N14" s="40"/>
      <c r="O14" s="93"/>
      <c r="P14" s="93" t="s">
        <v>70</v>
      </c>
      <c r="Q14" s="93">
        <v>11</v>
      </c>
      <c r="R14" s="93" t="s">
        <v>72</v>
      </c>
      <c r="S14" s="37" t="s">
        <v>346</v>
      </c>
    </row>
    <row r="15" spans="1:20" s="37" customFormat="1" ht="12.75" x14ac:dyDescent="0.2">
      <c r="A15" s="37">
        <f t="shared" si="1"/>
        <v>11</v>
      </c>
      <c r="B15" s="37">
        <v>11</v>
      </c>
      <c r="D15" s="38" t="s">
        <v>96</v>
      </c>
      <c r="E15" s="38" t="s">
        <v>97</v>
      </c>
      <c r="F15" s="53" t="s">
        <v>70</v>
      </c>
      <c r="G15" s="53" t="s">
        <v>70</v>
      </c>
      <c r="H15" s="38" t="str">
        <f t="shared" si="0"/>
        <v>0110naics</v>
      </c>
      <c r="I15" s="38" t="s">
        <v>97</v>
      </c>
      <c r="J15" s="40" t="s">
        <v>96</v>
      </c>
      <c r="K15" s="159" t="s">
        <v>96</v>
      </c>
      <c r="L15" s="155" t="s">
        <v>96</v>
      </c>
      <c r="M15" s="160"/>
      <c r="N15" s="40"/>
      <c r="O15" s="93"/>
      <c r="P15" s="93" t="s">
        <v>70</v>
      </c>
      <c r="Q15" s="111">
        <v>6</v>
      </c>
      <c r="R15" s="111" t="s">
        <v>80</v>
      </c>
      <c r="S15" s="70" t="s">
        <v>98</v>
      </c>
      <c r="T15" s="70" t="s">
        <v>99</v>
      </c>
    </row>
    <row r="16" spans="1:20" s="37" customFormat="1" ht="12.75" x14ac:dyDescent="0.2">
      <c r="A16" s="37">
        <v>13</v>
      </c>
      <c r="B16" s="37">
        <v>12</v>
      </c>
      <c r="D16" s="38" t="s">
        <v>104</v>
      </c>
      <c r="E16" s="38" t="s">
        <v>105</v>
      </c>
      <c r="F16" s="53" t="s">
        <v>70</v>
      </c>
      <c r="G16" s="53" t="s">
        <v>70</v>
      </c>
      <c r="H16" s="38" t="str">
        <f t="shared" si="0"/>
        <v>0130busname</v>
      </c>
      <c r="I16" s="38" t="s">
        <v>105</v>
      </c>
      <c r="J16" s="40"/>
      <c r="K16" s="159"/>
      <c r="L16" s="155"/>
      <c r="M16" s="160"/>
      <c r="N16" s="40"/>
      <c r="O16" s="93"/>
      <c r="P16" s="93" t="s">
        <v>70</v>
      </c>
      <c r="Q16" s="93">
        <v>100</v>
      </c>
      <c r="R16" s="93" t="s">
        <v>72</v>
      </c>
    </row>
    <row r="17" spans="1:20" s="37" customFormat="1" ht="12.75" x14ac:dyDescent="0.2">
      <c r="A17" s="37">
        <f t="shared" si="1"/>
        <v>14</v>
      </c>
      <c r="B17" s="37">
        <v>13</v>
      </c>
      <c r="D17" s="38" t="s">
        <v>106</v>
      </c>
      <c r="E17" s="38" t="s">
        <v>107</v>
      </c>
      <c r="F17" s="53" t="s">
        <v>70</v>
      </c>
      <c r="G17" s="53" t="s">
        <v>70</v>
      </c>
      <c r="H17" s="38" t="str">
        <f t="shared" si="0"/>
        <v>0140newmailingaddr</v>
      </c>
      <c r="I17" s="38" t="s">
        <v>107</v>
      </c>
      <c r="J17" s="40"/>
      <c r="K17" s="159" t="s">
        <v>347</v>
      </c>
      <c r="L17" s="155" t="s">
        <v>348</v>
      </c>
      <c r="M17" s="160"/>
      <c r="N17" s="40"/>
      <c r="O17" s="93">
        <v>0</v>
      </c>
      <c r="P17" s="93" t="s">
        <v>69</v>
      </c>
      <c r="Q17" s="93">
        <v>1</v>
      </c>
      <c r="R17" s="93" t="s">
        <v>80</v>
      </c>
      <c r="S17" s="37" t="s">
        <v>102</v>
      </c>
      <c r="T17" s="37" t="s">
        <v>103</v>
      </c>
    </row>
    <row r="18" spans="1:20" s="37" customFormat="1" ht="12.75" x14ac:dyDescent="0.2">
      <c r="A18" s="37">
        <f t="shared" si="1"/>
        <v>15</v>
      </c>
      <c r="B18" s="37">
        <v>14</v>
      </c>
      <c r="D18" s="38" t="s">
        <v>108</v>
      </c>
      <c r="E18" s="38" t="s">
        <v>109</v>
      </c>
      <c r="F18" s="53" t="s">
        <v>70</v>
      </c>
      <c r="G18" s="53" t="s">
        <v>70</v>
      </c>
      <c r="H18" s="38" t="str">
        <f t="shared" si="0"/>
        <v>0150addr2</v>
      </c>
      <c r="I18" s="38" t="s">
        <v>109</v>
      </c>
      <c r="J18" s="40"/>
      <c r="K18" s="159"/>
      <c r="L18" s="155"/>
      <c r="M18" s="160"/>
      <c r="N18" s="40"/>
      <c r="O18" s="93"/>
      <c r="P18" s="93" t="s">
        <v>70</v>
      </c>
      <c r="Q18" s="93">
        <v>75</v>
      </c>
      <c r="R18" s="93" t="s">
        <v>72</v>
      </c>
    </row>
    <row r="19" spans="1:20" s="37" customFormat="1" ht="12.75" x14ac:dyDescent="0.2">
      <c r="A19" s="37">
        <f t="shared" si="1"/>
        <v>16</v>
      </c>
      <c r="B19" s="37">
        <v>15</v>
      </c>
      <c r="D19" s="38" t="s">
        <v>110</v>
      </c>
      <c r="E19" s="38" t="s">
        <v>111</v>
      </c>
      <c r="F19" s="53" t="s">
        <v>70</v>
      </c>
      <c r="G19" s="53" t="s">
        <v>70</v>
      </c>
      <c r="H19" s="38" t="str">
        <f t="shared" si="0"/>
        <v>0160city</v>
      </c>
      <c r="I19" s="38" t="s">
        <v>111</v>
      </c>
      <c r="J19" s="40"/>
      <c r="K19" s="159"/>
      <c r="L19" s="155"/>
      <c r="M19" s="160"/>
      <c r="N19" s="40"/>
      <c r="O19" s="93"/>
      <c r="P19" s="93" t="s">
        <v>70</v>
      </c>
      <c r="Q19" s="93">
        <v>30</v>
      </c>
      <c r="R19" s="93" t="s">
        <v>72</v>
      </c>
    </row>
    <row r="20" spans="1:20" s="37" customFormat="1" ht="12.75" x14ac:dyDescent="0.2">
      <c r="A20" s="37">
        <f t="shared" si="1"/>
        <v>17</v>
      </c>
      <c r="B20" s="37">
        <v>16</v>
      </c>
      <c r="D20" s="38" t="s">
        <v>112</v>
      </c>
      <c r="E20" s="38" t="s">
        <v>113</v>
      </c>
      <c r="F20" s="53" t="s">
        <v>70</v>
      </c>
      <c r="G20" s="53" t="s">
        <v>70</v>
      </c>
      <c r="H20" s="38" t="str">
        <f t="shared" si="0"/>
        <v>0170state</v>
      </c>
      <c r="I20" s="38" t="s">
        <v>113</v>
      </c>
      <c r="J20" s="40"/>
      <c r="K20" s="159"/>
      <c r="L20" s="155"/>
      <c r="M20" s="160"/>
      <c r="N20" s="40"/>
      <c r="O20" s="93"/>
      <c r="P20" s="93" t="s">
        <v>70</v>
      </c>
      <c r="Q20" s="93">
        <v>10</v>
      </c>
      <c r="R20" s="93" t="s">
        <v>72</v>
      </c>
      <c r="T20" s="37" t="s">
        <v>114</v>
      </c>
    </row>
    <row r="21" spans="1:20" s="37" customFormat="1" ht="12.75" x14ac:dyDescent="0.2">
      <c r="A21" s="37">
        <f t="shared" si="1"/>
        <v>18</v>
      </c>
      <c r="B21" s="37">
        <v>17</v>
      </c>
      <c r="D21" s="38" t="s">
        <v>115</v>
      </c>
      <c r="E21" s="38" t="s">
        <v>116</v>
      </c>
      <c r="F21" s="53" t="s">
        <v>70</v>
      </c>
      <c r="G21" s="53" t="s">
        <v>70</v>
      </c>
      <c r="H21" s="38" t="str">
        <f t="shared" si="0"/>
        <v>0180postalcode</v>
      </c>
      <c r="I21" s="38" t="s">
        <v>116</v>
      </c>
      <c r="J21" s="40"/>
      <c r="K21" s="159"/>
      <c r="L21" s="155"/>
      <c r="M21" s="160"/>
      <c r="N21" s="40"/>
      <c r="O21" s="93"/>
      <c r="P21" s="93" t="s">
        <v>70</v>
      </c>
      <c r="Q21" s="93">
        <v>15</v>
      </c>
      <c r="R21" s="93" t="s">
        <v>72</v>
      </c>
      <c r="S21" s="37" t="s">
        <v>117</v>
      </c>
    </row>
    <row r="22" spans="1:20" s="37" customFormat="1" ht="12.75" x14ac:dyDescent="0.2">
      <c r="A22" s="37">
        <v>23</v>
      </c>
      <c r="B22" s="37">
        <v>18</v>
      </c>
      <c r="D22" s="38" t="s">
        <v>126</v>
      </c>
      <c r="E22" s="38" t="s">
        <v>127</v>
      </c>
      <c r="F22" s="53" t="s">
        <v>70</v>
      </c>
      <c r="G22" s="53" t="s">
        <v>70</v>
      </c>
      <c r="H22" s="38" t="str">
        <f>_xlfn.CONCAT(RIGHT(_xlfn.CONCAT("000",A22),3),0,E22)</f>
        <v>0230InitialReturn</v>
      </c>
      <c r="I22" s="38" t="s">
        <v>127</v>
      </c>
      <c r="J22" s="40" t="s">
        <v>127</v>
      </c>
      <c r="K22" s="159" t="s">
        <v>127</v>
      </c>
      <c r="L22" s="155" t="s">
        <v>127</v>
      </c>
      <c r="M22" s="160"/>
      <c r="N22" s="40"/>
      <c r="O22" s="93">
        <v>0</v>
      </c>
      <c r="P22" s="93" t="s">
        <v>69</v>
      </c>
      <c r="Q22" s="93">
        <v>1</v>
      </c>
      <c r="R22" s="93" t="s">
        <v>80</v>
      </c>
      <c r="S22" s="37" t="s">
        <v>102</v>
      </c>
      <c r="T22" s="37" t="s">
        <v>103</v>
      </c>
    </row>
    <row r="23" spans="1:20" s="37" customFormat="1" ht="12.75" x14ac:dyDescent="0.2">
      <c r="A23" s="37">
        <f t="shared" si="1"/>
        <v>24</v>
      </c>
      <c r="B23" s="37">
        <v>19</v>
      </c>
      <c r="D23" s="38" t="s">
        <v>128</v>
      </c>
      <c r="E23" s="38" t="s">
        <v>129</v>
      </c>
      <c r="F23" s="53" t="s">
        <v>70</v>
      </c>
      <c r="G23" s="53" t="s">
        <v>70</v>
      </c>
      <c r="H23" s="38" t="str">
        <f t="shared" ref="H23:H36" si="2">_xlfn.CONCAT(RIGHT(_xlfn.CONCAT("000",A23),3),0,E23)</f>
        <v>0240FinalReturn</v>
      </c>
      <c r="I23" s="38" t="s">
        <v>129</v>
      </c>
      <c r="J23" s="40" t="s">
        <v>353</v>
      </c>
      <c r="K23" s="159" t="s">
        <v>353</v>
      </c>
      <c r="L23" s="155" t="s">
        <v>129</v>
      </c>
      <c r="M23" s="160"/>
      <c r="N23" s="40"/>
      <c r="O23" s="93">
        <v>0</v>
      </c>
      <c r="P23" s="93" t="s">
        <v>69</v>
      </c>
      <c r="Q23" s="93">
        <v>1</v>
      </c>
      <c r="R23" s="93" t="s">
        <v>80</v>
      </c>
      <c r="S23" s="37" t="s">
        <v>102</v>
      </c>
      <c r="T23" s="37" t="s">
        <v>103</v>
      </c>
    </row>
    <row r="24" spans="1:20" s="37" customFormat="1" ht="12.75" x14ac:dyDescent="0.2">
      <c r="A24" s="37">
        <f t="shared" si="1"/>
        <v>25</v>
      </c>
      <c r="B24" s="37">
        <v>20</v>
      </c>
      <c r="D24" s="38" t="s">
        <v>130</v>
      </c>
      <c r="E24" s="38" t="s">
        <v>131</v>
      </c>
      <c r="F24" s="53" t="s">
        <v>70</v>
      </c>
      <c r="G24" s="53" t="s">
        <v>70</v>
      </c>
      <c r="H24" s="38" t="str">
        <f t="shared" si="2"/>
        <v>0250amendedreturn</v>
      </c>
      <c r="I24" s="38" t="s">
        <v>131</v>
      </c>
      <c r="J24" s="40" t="s">
        <v>354</v>
      </c>
      <c r="K24" s="159" t="s">
        <v>355</v>
      </c>
      <c r="L24" s="155" t="s">
        <v>356</v>
      </c>
      <c r="M24" s="160"/>
      <c r="N24" s="40"/>
      <c r="O24" s="93">
        <v>0</v>
      </c>
      <c r="P24" s="93" t="s">
        <v>69</v>
      </c>
      <c r="Q24" s="93">
        <v>1</v>
      </c>
      <c r="R24" s="93" t="s">
        <v>80</v>
      </c>
      <c r="S24" s="37" t="s">
        <v>102</v>
      </c>
      <c r="T24" s="37" t="s">
        <v>103</v>
      </c>
    </row>
    <row r="25" spans="1:20" s="37" customFormat="1" ht="12.75" x14ac:dyDescent="0.2">
      <c r="A25" s="37">
        <f t="shared" si="1"/>
        <v>26</v>
      </c>
      <c r="B25" s="37">
        <v>21</v>
      </c>
      <c r="D25" s="38" t="s">
        <v>132</v>
      </c>
      <c r="E25" s="38" t="s">
        <v>132</v>
      </c>
      <c r="F25" s="53" t="s">
        <v>70</v>
      </c>
      <c r="G25" s="53" t="s">
        <v>70</v>
      </c>
      <c r="H25" s="38" t="str">
        <f t="shared" si="2"/>
        <v>0260Extension</v>
      </c>
      <c r="I25" s="38" t="s">
        <v>132</v>
      </c>
      <c r="J25" s="40" t="s">
        <v>357</v>
      </c>
      <c r="K25" s="159" t="s">
        <v>357</v>
      </c>
      <c r="L25" s="155" t="s">
        <v>358</v>
      </c>
      <c r="M25" s="160"/>
      <c r="N25" s="40" t="s">
        <v>456</v>
      </c>
      <c r="O25" s="93">
        <v>0</v>
      </c>
      <c r="P25" s="93" t="s">
        <v>69</v>
      </c>
      <c r="Q25" s="93">
        <v>1</v>
      </c>
      <c r="R25" s="93" t="s">
        <v>80</v>
      </c>
      <c r="S25" s="37" t="s">
        <v>102</v>
      </c>
      <c r="T25" s="37" t="s">
        <v>103</v>
      </c>
    </row>
    <row r="26" spans="1:20" s="37" customFormat="1" ht="12.75" x14ac:dyDescent="0.2">
      <c r="A26" s="37">
        <f t="shared" si="1"/>
        <v>27</v>
      </c>
      <c r="B26" s="37">
        <v>22</v>
      </c>
      <c r="C26" s="37" t="s">
        <v>360</v>
      </c>
      <c r="D26" s="38" t="s">
        <v>133</v>
      </c>
      <c r="E26" s="38" t="s">
        <v>134</v>
      </c>
      <c r="F26" s="53" t="s">
        <v>70</v>
      </c>
      <c r="G26" s="53" t="s">
        <v>70</v>
      </c>
      <c r="H26" s="38" t="str">
        <f t="shared" si="2"/>
        <v>0270MCGI</v>
      </c>
      <c r="I26" s="38" t="s">
        <v>134</v>
      </c>
      <c r="J26" s="40" t="s">
        <v>361</v>
      </c>
      <c r="K26" s="159" t="s">
        <v>361</v>
      </c>
      <c r="L26" s="155" t="s">
        <v>361</v>
      </c>
      <c r="M26" s="160" t="s">
        <v>362</v>
      </c>
      <c r="N26" s="40"/>
      <c r="O26" s="93">
        <v>0</v>
      </c>
      <c r="P26" s="93" t="s">
        <v>69</v>
      </c>
      <c r="Q26" s="93">
        <v>16</v>
      </c>
      <c r="R26" s="93" t="s">
        <v>80</v>
      </c>
      <c r="S26" s="37" t="s">
        <v>139</v>
      </c>
      <c r="T26" s="37" t="s">
        <v>140</v>
      </c>
    </row>
    <row r="27" spans="1:20" s="37" customFormat="1" ht="12.75" x14ac:dyDescent="0.2">
      <c r="A27" s="37">
        <f t="shared" si="1"/>
        <v>28</v>
      </c>
      <c r="B27" s="37">
        <v>23</v>
      </c>
      <c r="C27" s="37" t="s">
        <v>363</v>
      </c>
      <c r="D27" s="38" t="s">
        <v>137</v>
      </c>
      <c r="E27" s="38" t="s">
        <v>138</v>
      </c>
      <c r="F27" s="53" t="s">
        <v>70</v>
      </c>
      <c r="G27" s="53" t="s">
        <v>70</v>
      </c>
      <c r="H27" s="38" t="str">
        <f t="shared" si="2"/>
        <v>0280TotalGI</v>
      </c>
      <c r="I27" s="38" t="s">
        <v>138</v>
      </c>
      <c r="J27" s="40" t="s">
        <v>364</v>
      </c>
      <c r="K27" s="159" t="s">
        <v>364</v>
      </c>
      <c r="L27" s="155" t="s">
        <v>365</v>
      </c>
      <c r="M27" s="160" t="s">
        <v>362</v>
      </c>
      <c r="N27" s="40" t="s">
        <v>366</v>
      </c>
      <c r="O27" s="93">
        <v>0</v>
      </c>
      <c r="P27" s="93" t="s">
        <v>69</v>
      </c>
      <c r="Q27" s="93">
        <v>16</v>
      </c>
      <c r="R27" s="93" t="s">
        <v>80</v>
      </c>
      <c r="S27" s="37" t="s">
        <v>139</v>
      </c>
      <c r="T27" s="37" t="s">
        <v>140</v>
      </c>
    </row>
    <row r="28" spans="1:20" s="37" customFormat="1" ht="12.75" x14ac:dyDescent="0.2">
      <c r="A28" s="37">
        <f t="shared" si="1"/>
        <v>29</v>
      </c>
      <c r="B28" s="37">
        <v>24</v>
      </c>
      <c r="C28" s="37" t="s">
        <v>367</v>
      </c>
      <c r="D28" s="37" t="s">
        <v>141</v>
      </c>
      <c r="E28" s="38" t="s">
        <v>142</v>
      </c>
      <c r="F28" s="53" t="s">
        <v>70</v>
      </c>
      <c r="G28" s="53" t="s">
        <v>70</v>
      </c>
      <c r="H28" s="38" t="str">
        <f t="shared" si="2"/>
        <v>0290MCApportionment</v>
      </c>
      <c r="I28" s="38" t="s">
        <v>142</v>
      </c>
      <c r="J28" s="40" t="s">
        <v>368</v>
      </c>
      <c r="K28" s="159" t="s">
        <v>368</v>
      </c>
      <c r="L28" s="155" t="s">
        <v>368</v>
      </c>
      <c r="M28" s="160" t="s">
        <v>369</v>
      </c>
      <c r="N28" s="40"/>
      <c r="O28" s="93">
        <v>0</v>
      </c>
      <c r="P28" s="93" t="s">
        <v>69</v>
      </c>
      <c r="Q28" s="93">
        <v>8</v>
      </c>
      <c r="R28" s="93" t="s">
        <v>80</v>
      </c>
      <c r="S28" s="37" t="s">
        <v>143</v>
      </c>
      <c r="T28" s="37" t="s">
        <v>144</v>
      </c>
    </row>
    <row r="29" spans="1:20" s="37" customFormat="1" ht="12.75" x14ac:dyDescent="0.2">
      <c r="A29" s="37">
        <f t="shared" si="1"/>
        <v>30</v>
      </c>
      <c r="B29" s="37">
        <v>25</v>
      </c>
      <c r="C29" s="37" t="s">
        <v>370</v>
      </c>
      <c r="D29" s="38" t="s">
        <v>145</v>
      </c>
      <c r="E29" s="38" t="s">
        <v>146</v>
      </c>
      <c r="F29" s="53" t="s">
        <v>70</v>
      </c>
      <c r="G29" s="53" t="s">
        <v>70</v>
      </c>
      <c r="H29" s="38" t="str">
        <f t="shared" si="2"/>
        <v>0300CPGI</v>
      </c>
      <c r="I29" s="38" t="s">
        <v>146</v>
      </c>
      <c r="J29" s="40" t="s">
        <v>371</v>
      </c>
      <c r="K29" s="159" t="s">
        <v>371</v>
      </c>
      <c r="L29" s="155" t="s">
        <v>371</v>
      </c>
      <c r="M29" s="160" t="s">
        <v>362</v>
      </c>
      <c r="N29" s="40"/>
      <c r="O29" s="93">
        <v>0</v>
      </c>
      <c r="P29" s="93" t="s">
        <v>69</v>
      </c>
      <c r="Q29" s="93">
        <v>16</v>
      </c>
      <c r="R29" s="93" t="s">
        <v>80</v>
      </c>
      <c r="S29" s="37" t="s">
        <v>139</v>
      </c>
      <c r="T29" s="37" t="s">
        <v>140</v>
      </c>
    </row>
    <row r="30" spans="1:20" s="37" customFormat="1" ht="12.75" x14ac:dyDescent="0.2">
      <c r="A30" s="37">
        <f t="shared" si="1"/>
        <v>31</v>
      </c>
      <c r="B30" s="37">
        <v>26</v>
      </c>
      <c r="C30" s="37" t="s">
        <v>372</v>
      </c>
      <c r="D30" s="38" t="s">
        <v>147</v>
      </c>
      <c r="E30" s="38" t="s">
        <v>148</v>
      </c>
      <c r="F30" s="53" t="s">
        <v>70</v>
      </c>
      <c r="G30" s="53" t="s">
        <v>70</v>
      </c>
      <c r="H30" s="38" t="str">
        <f t="shared" si="2"/>
        <v>0310TotalGICPDifferent</v>
      </c>
      <c r="I30" s="38" t="s">
        <v>148</v>
      </c>
      <c r="J30" s="40" t="s">
        <v>373</v>
      </c>
      <c r="K30" s="159" t="s">
        <v>373</v>
      </c>
      <c r="L30" s="155" t="s">
        <v>373</v>
      </c>
      <c r="M30" s="160" t="s">
        <v>362</v>
      </c>
      <c r="N30" s="40"/>
      <c r="O30" s="93">
        <v>0</v>
      </c>
      <c r="P30" s="93" t="s">
        <v>69</v>
      </c>
      <c r="Q30" s="93">
        <v>16</v>
      </c>
      <c r="R30" s="93" t="s">
        <v>80</v>
      </c>
      <c r="S30" s="37" t="s">
        <v>139</v>
      </c>
      <c r="T30" s="37" t="s">
        <v>140</v>
      </c>
    </row>
    <row r="31" spans="1:20" s="37" customFormat="1" ht="12.75" x14ac:dyDescent="0.2">
      <c r="A31" s="37">
        <f t="shared" si="1"/>
        <v>32</v>
      </c>
      <c r="B31" s="37">
        <v>27</v>
      </c>
      <c r="C31" s="37" t="s">
        <v>374</v>
      </c>
      <c r="D31" s="38" t="s">
        <v>149</v>
      </c>
      <c r="E31" s="38" t="s">
        <v>150</v>
      </c>
      <c r="F31" s="53" t="s">
        <v>70</v>
      </c>
      <c r="G31" s="53" t="s">
        <v>70</v>
      </c>
      <c r="H31" s="38" t="str">
        <f t="shared" si="2"/>
        <v>0320CPApportionment</v>
      </c>
      <c r="I31" s="38" t="s">
        <v>150</v>
      </c>
      <c r="J31" s="40" t="s">
        <v>375</v>
      </c>
      <c r="K31" s="159" t="s">
        <v>375</v>
      </c>
      <c r="L31" s="155" t="s">
        <v>375</v>
      </c>
      <c r="M31" s="160" t="s">
        <v>369</v>
      </c>
      <c r="N31" s="40"/>
      <c r="O31" s="93">
        <v>0</v>
      </c>
      <c r="P31" s="93" t="s">
        <v>69</v>
      </c>
      <c r="Q31" s="93">
        <v>8</v>
      </c>
      <c r="R31" s="93" t="s">
        <v>80</v>
      </c>
      <c r="S31" s="37" t="s">
        <v>143</v>
      </c>
      <c r="T31" s="37" t="s">
        <v>144</v>
      </c>
    </row>
    <row r="32" spans="1:20" s="37" customFormat="1" ht="12.75" x14ac:dyDescent="0.2">
      <c r="A32" s="37">
        <f t="shared" si="1"/>
        <v>33</v>
      </c>
      <c r="B32" s="37">
        <v>28</v>
      </c>
      <c r="D32" s="145" t="s">
        <v>151</v>
      </c>
      <c r="E32" s="38" t="s">
        <v>152</v>
      </c>
      <c r="F32" s="53" t="s">
        <v>70</v>
      </c>
      <c r="G32" s="53" t="s">
        <v>70</v>
      </c>
      <c r="H32" s="38" t="str">
        <f t="shared" si="2"/>
        <v>0330MCExempt</v>
      </c>
      <c r="I32" s="38" t="s">
        <v>152</v>
      </c>
      <c r="J32" s="40" t="s">
        <v>376</v>
      </c>
      <c r="K32" s="159" t="s">
        <v>376</v>
      </c>
      <c r="L32" s="155" t="s">
        <v>376</v>
      </c>
      <c r="M32" s="160"/>
      <c r="N32" s="40"/>
      <c r="O32" s="93">
        <v>0</v>
      </c>
      <c r="P32" s="93" t="s">
        <v>69</v>
      </c>
      <c r="Q32" s="93">
        <v>1</v>
      </c>
      <c r="R32" s="93" t="s">
        <v>80</v>
      </c>
      <c r="S32" s="37" t="s">
        <v>102</v>
      </c>
      <c r="T32" s="37" t="s">
        <v>103</v>
      </c>
    </row>
    <row r="33" spans="1:21" s="37" customFormat="1" ht="12.75" x14ac:dyDescent="0.2">
      <c r="A33" s="37">
        <f t="shared" si="1"/>
        <v>34</v>
      </c>
      <c r="B33" s="37">
        <v>29</v>
      </c>
      <c r="D33" s="145" t="s">
        <v>153</v>
      </c>
      <c r="E33" s="38" t="s">
        <v>154</v>
      </c>
      <c r="F33" s="53" t="s">
        <v>70</v>
      </c>
      <c r="G33" s="53" t="s">
        <v>70</v>
      </c>
      <c r="H33" s="38" t="str">
        <f t="shared" si="2"/>
        <v>0340MCExemptReason</v>
      </c>
      <c r="I33" s="38" t="s">
        <v>154</v>
      </c>
      <c r="K33" s="159" t="s">
        <v>378</v>
      </c>
      <c r="L33" s="155" t="s">
        <v>378</v>
      </c>
      <c r="M33" s="160"/>
      <c r="O33" s="93">
        <v>0</v>
      </c>
      <c r="P33" s="93" t="s">
        <v>69</v>
      </c>
      <c r="Q33" s="93">
        <v>2</v>
      </c>
      <c r="R33" s="93" t="s">
        <v>80</v>
      </c>
      <c r="S33" s="37" t="s">
        <v>155</v>
      </c>
      <c r="T33" s="37" t="s">
        <v>156</v>
      </c>
      <c r="U33" s="37" t="s">
        <v>157</v>
      </c>
    </row>
    <row r="34" spans="1:21" s="37" customFormat="1" ht="12.75" x14ac:dyDescent="0.2">
      <c r="A34" s="37">
        <f t="shared" si="1"/>
        <v>35</v>
      </c>
      <c r="B34" s="37">
        <v>30</v>
      </c>
      <c r="D34" s="145" t="s">
        <v>158</v>
      </c>
      <c r="E34" s="38" t="s">
        <v>159</v>
      </c>
      <c r="F34" s="53" t="s">
        <v>70</v>
      </c>
      <c r="G34" s="53" t="s">
        <v>70</v>
      </c>
      <c r="H34" s="38" t="str">
        <f t="shared" si="2"/>
        <v>0350CPExempt</v>
      </c>
      <c r="I34" s="38" t="s">
        <v>159</v>
      </c>
      <c r="J34" s="40" t="s">
        <v>380</v>
      </c>
      <c r="K34" s="159" t="s">
        <v>380</v>
      </c>
      <c r="L34" s="155" t="s">
        <v>380</v>
      </c>
      <c r="M34" s="160"/>
      <c r="N34" s="40"/>
      <c r="O34" s="93">
        <v>0</v>
      </c>
      <c r="P34" s="93" t="s">
        <v>69</v>
      </c>
      <c r="Q34" s="93">
        <v>1</v>
      </c>
      <c r="R34" s="93" t="s">
        <v>80</v>
      </c>
      <c r="S34" s="37" t="s">
        <v>102</v>
      </c>
      <c r="T34" s="37" t="s">
        <v>103</v>
      </c>
    </row>
    <row r="35" spans="1:21" s="37" customFormat="1" ht="12.75" x14ac:dyDescent="0.2">
      <c r="A35" s="37">
        <f t="shared" si="1"/>
        <v>36</v>
      </c>
      <c r="B35" s="37">
        <v>31</v>
      </c>
      <c r="D35" s="145" t="s">
        <v>160</v>
      </c>
      <c r="E35" s="38" t="s">
        <v>161</v>
      </c>
      <c r="F35" s="53" t="s">
        <v>70</v>
      </c>
      <c r="G35" s="53" t="s">
        <v>70</v>
      </c>
      <c r="H35" s="38" t="str">
        <f t="shared" si="2"/>
        <v>0360CPExemptReason</v>
      </c>
      <c r="I35" s="38" t="s">
        <v>161</v>
      </c>
      <c r="K35" s="159" t="s">
        <v>381</v>
      </c>
      <c r="L35" s="155" t="s">
        <v>381</v>
      </c>
      <c r="M35" s="160"/>
      <c r="O35" s="93">
        <v>0</v>
      </c>
      <c r="P35" s="93" t="s">
        <v>69</v>
      </c>
      <c r="Q35" s="93">
        <v>2</v>
      </c>
      <c r="R35" s="93" t="s">
        <v>80</v>
      </c>
      <c r="S35" s="37" t="s">
        <v>155</v>
      </c>
      <c r="T35" s="37" t="s">
        <v>162</v>
      </c>
      <c r="U35" s="37" t="s">
        <v>157</v>
      </c>
    </row>
    <row r="36" spans="1:21" s="37" customFormat="1" ht="12.75" x14ac:dyDescent="0.2">
      <c r="A36" s="37">
        <f t="shared" si="1"/>
        <v>37</v>
      </c>
      <c r="B36" s="37">
        <v>32</v>
      </c>
      <c r="C36" s="37" t="s">
        <v>382</v>
      </c>
      <c r="D36" s="38" t="s">
        <v>466</v>
      </c>
      <c r="E36" s="38" t="s">
        <v>164</v>
      </c>
      <c r="F36" s="53" t="s">
        <v>70</v>
      </c>
      <c r="G36" s="53" t="s">
        <v>70</v>
      </c>
      <c r="H36" s="38" t="str">
        <f t="shared" si="2"/>
        <v>0370NetIncome</v>
      </c>
      <c r="I36" s="38" t="s">
        <v>164</v>
      </c>
      <c r="J36" s="40" t="s">
        <v>164</v>
      </c>
      <c r="K36" s="159" t="s">
        <v>164</v>
      </c>
      <c r="L36" s="155" t="s">
        <v>164</v>
      </c>
      <c r="M36" s="160" t="s">
        <v>384</v>
      </c>
      <c r="N36" s="40"/>
      <c r="O36" s="93">
        <v>0</v>
      </c>
      <c r="P36" s="93" t="s">
        <v>69</v>
      </c>
      <c r="Q36" s="93">
        <v>16</v>
      </c>
      <c r="R36" s="93" t="s">
        <v>80</v>
      </c>
      <c r="S36" s="37" t="s">
        <v>135</v>
      </c>
      <c r="T36" s="37" t="s">
        <v>136</v>
      </c>
    </row>
    <row r="37" spans="1:21" s="37" customFormat="1" ht="12.75" x14ac:dyDescent="0.2">
      <c r="A37" s="37">
        <v>42</v>
      </c>
      <c r="B37" s="37">
        <v>33</v>
      </c>
      <c r="C37" s="37" t="s">
        <v>385</v>
      </c>
      <c r="D37" s="38" t="s">
        <v>173</v>
      </c>
      <c r="E37" s="38" t="s">
        <v>174</v>
      </c>
      <c r="F37" s="53" t="s">
        <v>70</v>
      </c>
      <c r="G37" s="53" t="s">
        <v>70</v>
      </c>
      <c r="H37" s="38" t="str">
        <f t="shared" ref="H37:H62" si="3">_xlfn.CONCAT(RIGHT(_xlfn.CONCAT("000",A37),3),0,E37)</f>
        <v>0420TaxAddBack</v>
      </c>
      <c r="I37" s="38" t="s">
        <v>174</v>
      </c>
      <c r="J37" s="40" t="s">
        <v>174</v>
      </c>
      <c r="K37" s="159" t="s">
        <v>174</v>
      </c>
      <c r="L37" s="155" t="s">
        <v>174</v>
      </c>
      <c r="M37" s="160" t="s">
        <v>362</v>
      </c>
      <c r="N37" s="40"/>
      <c r="O37" s="93">
        <v>0</v>
      </c>
      <c r="P37" s="93" t="s">
        <v>69</v>
      </c>
      <c r="Q37" s="93">
        <v>16</v>
      </c>
      <c r="R37" s="93" t="s">
        <v>80</v>
      </c>
      <c r="S37" s="37" t="s">
        <v>139</v>
      </c>
      <c r="T37" s="37" t="s">
        <v>140</v>
      </c>
    </row>
    <row r="38" spans="1:21" s="37" customFormat="1" ht="12.75" x14ac:dyDescent="0.2">
      <c r="A38" s="37">
        <f t="shared" si="1"/>
        <v>43</v>
      </c>
      <c r="B38" s="37">
        <v>34</v>
      </c>
      <c r="C38" s="37" t="s">
        <v>386</v>
      </c>
      <c r="D38" s="38" t="s">
        <v>175</v>
      </c>
      <c r="E38" s="38" t="s">
        <v>176</v>
      </c>
      <c r="F38" s="53" t="s">
        <v>70</v>
      </c>
      <c r="G38" s="53" t="s">
        <v>70</v>
      </c>
      <c r="H38" s="38" t="str">
        <f t="shared" si="3"/>
        <v>0430OwnersCompAddBack</v>
      </c>
      <c r="I38" s="38" t="s">
        <v>176</v>
      </c>
      <c r="J38" s="37" t="s">
        <v>387</v>
      </c>
      <c r="K38" s="159" t="s">
        <v>387</v>
      </c>
      <c r="L38" s="155" t="s">
        <v>387</v>
      </c>
      <c r="M38" s="160" t="s">
        <v>362</v>
      </c>
      <c r="O38" s="93">
        <v>0</v>
      </c>
      <c r="P38" s="93" t="s">
        <v>69</v>
      </c>
      <c r="Q38" s="93">
        <v>16</v>
      </c>
      <c r="R38" s="93" t="s">
        <v>80</v>
      </c>
      <c r="S38" s="37" t="s">
        <v>139</v>
      </c>
      <c r="T38" s="37" t="s">
        <v>140</v>
      </c>
    </row>
    <row r="39" spans="1:21" s="37" customFormat="1" ht="12.75" x14ac:dyDescent="0.2">
      <c r="A39" s="37">
        <f t="shared" si="1"/>
        <v>44</v>
      </c>
      <c r="B39" s="37">
        <v>35</v>
      </c>
      <c r="D39" s="38" t="s">
        <v>177</v>
      </c>
      <c r="E39" s="38" t="s">
        <v>178</v>
      </c>
      <c r="F39" s="53" t="s">
        <v>70</v>
      </c>
      <c r="G39" s="53" t="s">
        <v>70</v>
      </c>
      <c r="H39" s="38" t="str">
        <f t="shared" si="3"/>
        <v>0440NumofOwners</v>
      </c>
      <c r="I39" s="38" t="s">
        <v>178</v>
      </c>
      <c r="J39" s="37" t="s">
        <v>388</v>
      </c>
      <c r="K39" s="159" t="s">
        <v>388</v>
      </c>
      <c r="L39" s="155" t="s">
        <v>389</v>
      </c>
      <c r="M39" s="160" t="s">
        <v>362</v>
      </c>
      <c r="N39" s="37" t="s">
        <v>390</v>
      </c>
      <c r="O39" s="93">
        <v>0</v>
      </c>
      <c r="P39" s="93" t="s">
        <v>69</v>
      </c>
      <c r="Q39" s="93">
        <v>8</v>
      </c>
      <c r="R39" s="93" t="s">
        <v>80</v>
      </c>
      <c r="S39" s="37" t="s">
        <v>391</v>
      </c>
      <c r="T39" s="37" t="s">
        <v>185</v>
      </c>
    </row>
    <row r="40" spans="1:21" s="37" customFormat="1" ht="12.75" x14ac:dyDescent="0.2">
      <c r="A40" s="37">
        <v>47</v>
      </c>
      <c r="B40" s="37">
        <v>36</v>
      </c>
      <c r="C40" s="37" t="s">
        <v>392</v>
      </c>
      <c r="D40" s="38" t="s">
        <v>393</v>
      </c>
      <c r="E40" s="38" t="s">
        <v>187</v>
      </c>
      <c r="F40" s="53" t="s">
        <v>70</v>
      </c>
      <c r="G40" s="53" t="s">
        <v>70</v>
      </c>
      <c r="H40" s="38" t="str">
        <f t="shared" si="3"/>
        <v>0470OtherAddandSub</v>
      </c>
      <c r="I40" s="38" t="s">
        <v>187</v>
      </c>
      <c r="J40" s="37" t="s">
        <v>467</v>
      </c>
      <c r="K40" s="159" t="s">
        <v>467</v>
      </c>
      <c r="L40" s="155" t="s">
        <v>467</v>
      </c>
      <c r="M40" s="160" t="s">
        <v>468</v>
      </c>
      <c r="O40" s="93">
        <v>0</v>
      </c>
      <c r="P40" s="93" t="s">
        <v>69</v>
      </c>
      <c r="Q40" s="93">
        <v>16</v>
      </c>
      <c r="R40" s="93" t="s">
        <v>80</v>
      </c>
      <c r="S40" s="37" t="s">
        <v>135</v>
      </c>
      <c r="T40" s="37" t="s">
        <v>136</v>
      </c>
    </row>
    <row r="41" spans="1:21" s="37" customFormat="1" ht="12.75" x14ac:dyDescent="0.2">
      <c r="A41" s="37">
        <f t="shared" si="1"/>
        <v>48</v>
      </c>
      <c r="B41" s="37">
        <v>37</v>
      </c>
      <c r="C41" s="37" t="s">
        <v>395</v>
      </c>
      <c r="D41" s="38" t="s">
        <v>188</v>
      </c>
      <c r="E41" s="38" t="s">
        <v>189</v>
      </c>
      <c r="F41" s="53" t="s">
        <v>70</v>
      </c>
      <c r="G41" s="53" t="s">
        <v>70</v>
      </c>
      <c r="H41" s="38" t="str">
        <f t="shared" si="3"/>
        <v>0480AdjNI</v>
      </c>
      <c r="I41" s="38" t="s">
        <v>189</v>
      </c>
      <c r="J41" s="37" t="s">
        <v>396</v>
      </c>
      <c r="K41" s="159" t="s">
        <v>396</v>
      </c>
      <c r="L41" s="155" t="s">
        <v>396</v>
      </c>
      <c r="M41" s="160" t="s">
        <v>468</v>
      </c>
      <c r="O41" s="93">
        <v>0</v>
      </c>
      <c r="P41" s="93" t="s">
        <v>69</v>
      </c>
      <c r="Q41" s="93">
        <v>16</v>
      </c>
      <c r="R41" s="93" t="s">
        <v>80</v>
      </c>
      <c r="S41" s="37" t="s">
        <v>135</v>
      </c>
      <c r="T41" s="37" t="s">
        <v>136</v>
      </c>
    </row>
    <row r="42" spans="1:21" s="37" customFormat="1" ht="12.75" x14ac:dyDescent="0.2">
      <c r="A42" s="37">
        <f t="shared" si="1"/>
        <v>49</v>
      </c>
      <c r="B42" s="37">
        <v>38</v>
      </c>
      <c r="C42" s="37" t="s">
        <v>397</v>
      </c>
      <c r="D42" s="38" t="s">
        <v>190</v>
      </c>
      <c r="E42" s="38" t="s">
        <v>191</v>
      </c>
      <c r="F42" s="53" t="s">
        <v>70</v>
      </c>
      <c r="G42" s="53" t="s">
        <v>70</v>
      </c>
      <c r="H42" s="38" t="str">
        <f t="shared" si="3"/>
        <v>0490MCModifications</v>
      </c>
      <c r="I42" s="38" t="s">
        <v>191</v>
      </c>
      <c r="J42" s="37" t="s">
        <v>398</v>
      </c>
      <c r="K42" s="159" t="s">
        <v>398</v>
      </c>
      <c r="L42" s="155" t="s">
        <v>398</v>
      </c>
      <c r="M42" s="160" t="s">
        <v>468</v>
      </c>
      <c r="O42" s="93">
        <v>0</v>
      </c>
      <c r="P42" s="93" t="s">
        <v>69</v>
      </c>
      <c r="Q42" s="93">
        <v>16</v>
      </c>
      <c r="R42" s="93" t="s">
        <v>80</v>
      </c>
      <c r="S42" s="37" t="s">
        <v>135</v>
      </c>
      <c r="T42" s="37" t="s">
        <v>136</v>
      </c>
    </row>
    <row r="43" spans="1:21" s="37" customFormat="1" ht="12.75" x14ac:dyDescent="0.2">
      <c r="A43" s="37">
        <f t="shared" si="1"/>
        <v>50</v>
      </c>
      <c r="B43" s="37">
        <v>39</v>
      </c>
      <c r="C43" s="37" t="s">
        <v>399</v>
      </c>
      <c r="D43" s="38" t="s">
        <v>192</v>
      </c>
      <c r="E43" s="38" t="s">
        <v>193</v>
      </c>
      <c r="F43" s="53" t="s">
        <v>70</v>
      </c>
      <c r="G43" s="53" t="s">
        <v>70</v>
      </c>
      <c r="H43" s="38" t="str">
        <f t="shared" si="3"/>
        <v>0500MCNI</v>
      </c>
      <c r="I43" s="38" t="s">
        <v>193</v>
      </c>
      <c r="J43" s="37" t="s">
        <v>400</v>
      </c>
      <c r="K43" s="159" t="s">
        <v>400</v>
      </c>
      <c r="L43" s="155" t="s">
        <v>400</v>
      </c>
      <c r="M43" s="160" t="s">
        <v>468</v>
      </c>
      <c r="O43" s="93">
        <v>0</v>
      </c>
      <c r="P43" s="93" t="s">
        <v>69</v>
      </c>
      <c r="Q43" s="93">
        <v>16</v>
      </c>
      <c r="R43" s="93" t="s">
        <v>80</v>
      </c>
      <c r="S43" s="37" t="s">
        <v>135</v>
      </c>
      <c r="T43" s="37" t="s">
        <v>136</v>
      </c>
    </row>
    <row r="44" spans="1:21" s="37" customFormat="1" ht="12.75" x14ac:dyDescent="0.2">
      <c r="A44" s="37">
        <f t="shared" si="1"/>
        <v>51</v>
      </c>
      <c r="B44" s="37">
        <v>40</v>
      </c>
      <c r="C44" s="37" t="s">
        <v>401</v>
      </c>
      <c r="D44" s="38" t="s">
        <v>194</v>
      </c>
      <c r="E44" s="38" t="s">
        <v>195</v>
      </c>
      <c r="F44" s="53" t="s">
        <v>70</v>
      </c>
      <c r="G44" s="53" t="s">
        <v>70</v>
      </c>
      <c r="H44" s="38" t="str">
        <f t="shared" si="3"/>
        <v>0510MCOwnersComp</v>
      </c>
      <c r="I44" s="38" t="s">
        <v>195</v>
      </c>
      <c r="J44" s="37" t="s">
        <v>402</v>
      </c>
      <c r="K44" s="159" t="s">
        <v>402</v>
      </c>
      <c r="L44" s="155" t="s">
        <v>402</v>
      </c>
      <c r="M44" s="160" t="s">
        <v>403</v>
      </c>
      <c r="O44" s="93">
        <v>0</v>
      </c>
      <c r="P44" s="93" t="s">
        <v>69</v>
      </c>
      <c r="Q44" s="93">
        <v>16</v>
      </c>
      <c r="R44" s="93" t="s">
        <v>80</v>
      </c>
      <c r="S44" s="37" t="s">
        <v>135</v>
      </c>
      <c r="T44" s="37" t="s">
        <v>196</v>
      </c>
    </row>
    <row r="45" spans="1:21" s="37" customFormat="1" ht="12.75" x14ac:dyDescent="0.2">
      <c r="A45" s="37">
        <f t="shared" si="1"/>
        <v>52</v>
      </c>
      <c r="B45" s="37">
        <v>41</v>
      </c>
      <c r="C45" s="37" t="s">
        <v>404</v>
      </c>
      <c r="D45" s="38" t="s">
        <v>197</v>
      </c>
      <c r="E45" s="38" t="s">
        <v>198</v>
      </c>
      <c r="F45" s="53" t="s">
        <v>70</v>
      </c>
      <c r="G45" s="53" t="s">
        <v>70</v>
      </c>
      <c r="H45" s="38" t="str">
        <f t="shared" si="3"/>
        <v>0520MCSubjectNI</v>
      </c>
      <c r="I45" s="38" t="s">
        <v>198</v>
      </c>
      <c r="J45" s="37" t="s">
        <v>405</v>
      </c>
      <c r="K45" s="159" t="s">
        <v>405</v>
      </c>
      <c r="L45" s="155" t="s">
        <v>405</v>
      </c>
      <c r="M45" s="160" t="s">
        <v>468</v>
      </c>
      <c r="O45" s="93">
        <v>0</v>
      </c>
      <c r="P45" s="93" t="s">
        <v>69</v>
      </c>
      <c r="Q45" s="93">
        <v>16</v>
      </c>
      <c r="R45" s="93" t="s">
        <v>80</v>
      </c>
      <c r="S45" s="37" t="s">
        <v>135</v>
      </c>
      <c r="T45" s="37" t="s">
        <v>136</v>
      </c>
    </row>
    <row r="46" spans="1:21" s="37" customFormat="1" ht="12.75" x14ac:dyDescent="0.2">
      <c r="A46" s="37">
        <f t="shared" si="1"/>
        <v>53</v>
      </c>
      <c r="B46" s="37">
        <v>42</v>
      </c>
      <c r="C46" s="37" t="s">
        <v>406</v>
      </c>
      <c r="D46" s="38" t="s">
        <v>199</v>
      </c>
      <c r="E46" s="38" t="s">
        <v>200</v>
      </c>
      <c r="F46" s="53" t="s">
        <v>70</v>
      </c>
      <c r="G46" s="53" t="s">
        <v>70</v>
      </c>
      <c r="H46" s="38" t="str">
        <f t="shared" si="3"/>
        <v>0530MCApportionedNI</v>
      </c>
      <c r="I46" s="38" t="s">
        <v>200</v>
      </c>
      <c r="J46" s="37" t="s">
        <v>407</v>
      </c>
      <c r="K46" s="159" t="s">
        <v>407</v>
      </c>
      <c r="L46" s="155" t="s">
        <v>407</v>
      </c>
      <c r="M46" s="160" t="s">
        <v>468</v>
      </c>
      <c r="O46" s="93">
        <v>0</v>
      </c>
      <c r="P46" s="93" t="s">
        <v>69</v>
      </c>
      <c r="Q46" s="93">
        <v>16</v>
      </c>
      <c r="R46" s="93" t="s">
        <v>80</v>
      </c>
      <c r="S46" s="37" t="s">
        <v>135</v>
      </c>
      <c r="T46" s="37" t="s">
        <v>136</v>
      </c>
    </row>
    <row r="47" spans="1:21" s="37" customFormat="1" ht="12.75" x14ac:dyDescent="0.2">
      <c r="A47" s="37">
        <f t="shared" si="1"/>
        <v>54</v>
      </c>
      <c r="B47" s="37">
        <v>43</v>
      </c>
      <c r="C47" s="37" t="s">
        <v>408</v>
      </c>
      <c r="D47" s="38" t="s">
        <v>201</v>
      </c>
      <c r="E47" s="38" t="s">
        <v>202</v>
      </c>
      <c r="F47" s="53" t="s">
        <v>70</v>
      </c>
      <c r="G47" s="53" t="s">
        <v>70</v>
      </c>
      <c r="H47" s="38" t="str">
        <f t="shared" si="3"/>
        <v>0540MCNOL</v>
      </c>
      <c r="I47" s="38" t="s">
        <v>202</v>
      </c>
      <c r="J47" s="37" t="s">
        <v>409</v>
      </c>
      <c r="K47" s="159" t="s">
        <v>409</v>
      </c>
      <c r="L47" s="155" t="s">
        <v>409</v>
      </c>
      <c r="M47" s="160" t="s">
        <v>403</v>
      </c>
      <c r="O47" s="93">
        <v>0</v>
      </c>
      <c r="P47" s="93" t="s">
        <v>69</v>
      </c>
      <c r="Q47" s="93">
        <v>16</v>
      </c>
      <c r="R47" s="93" t="s">
        <v>80</v>
      </c>
      <c r="S47" s="37" t="s">
        <v>135</v>
      </c>
      <c r="T47" s="37" t="s">
        <v>196</v>
      </c>
    </row>
    <row r="48" spans="1:21" s="37" customFormat="1" ht="12.75" x14ac:dyDescent="0.2">
      <c r="A48" s="37">
        <f t="shared" si="1"/>
        <v>55</v>
      </c>
      <c r="B48" s="37">
        <v>44</v>
      </c>
      <c r="C48" s="37" t="s">
        <v>410</v>
      </c>
      <c r="D48" s="38" t="s">
        <v>203</v>
      </c>
      <c r="E48" s="38" t="s">
        <v>204</v>
      </c>
      <c r="F48" s="53" t="s">
        <v>70</v>
      </c>
      <c r="G48" s="53" t="s">
        <v>70</v>
      </c>
      <c r="H48" s="38" t="str">
        <f t="shared" si="3"/>
        <v>0550MCTaxableIncome</v>
      </c>
      <c r="I48" s="38" t="s">
        <v>204</v>
      </c>
      <c r="J48" s="37" t="s">
        <v>411</v>
      </c>
      <c r="K48" s="159" t="s">
        <v>411</v>
      </c>
      <c r="L48" s="155" t="s">
        <v>411</v>
      </c>
      <c r="M48" s="160" t="s">
        <v>468</v>
      </c>
      <c r="O48" s="93">
        <v>0</v>
      </c>
      <c r="P48" s="93" t="s">
        <v>69</v>
      </c>
      <c r="Q48" s="93">
        <v>16</v>
      </c>
      <c r="R48" s="93" t="s">
        <v>80</v>
      </c>
      <c r="S48" s="37" t="s">
        <v>135</v>
      </c>
      <c r="T48" s="37" t="s">
        <v>136</v>
      </c>
    </row>
    <row r="49" spans="1:20" s="37" customFormat="1" ht="12.75" x14ac:dyDescent="0.2">
      <c r="A49" s="37">
        <f t="shared" si="1"/>
        <v>56</v>
      </c>
      <c r="B49" s="37">
        <v>45</v>
      </c>
      <c r="C49" s="37" t="s">
        <v>412</v>
      </c>
      <c r="D49" s="38" t="s">
        <v>205</v>
      </c>
      <c r="E49" s="38" t="s">
        <v>206</v>
      </c>
      <c r="F49" s="53" t="s">
        <v>70</v>
      </c>
      <c r="G49" s="53" t="s">
        <v>70</v>
      </c>
      <c r="H49" s="38" t="str">
        <f t="shared" si="3"/>
        <v>0560MCBIT</v>
      </c>
      <c r="I49" s="38" t="s">
        <v>206</v>
      </c>
      <c r="J49" s="37" t="s">
        <v>413</v>
      </c>
      <c r="K49" s="159" t="s">
        <v>413</v>
      </c>
      <c r="L49" s="155" t="s">
        <v>413</v>
      </c>
      <c r="M49" s="160" t="s">
        <v>362</v>
      </c>
      <c r="O49" s="93">
        <v>0</v>
      </c>
      <c r="P49" s="93" t="s">
        <v>69</v>
      </c>
      <c r="Q49" s="93">
        <v>16</v>
      </c>
      <c r="R49" s="93" t="s">
        <v>80</v>
      </c>
      <c r="S49" s="37" t="s">
        <v>135</v>
      </c>
      <c r="T49" s="37" t="s">
        <v>136</v>
      </c>
    </row>
    <row r="50" spans="1:20" s="37" customFormat="1" ht="12.75" x14ac:dyDescent="0.2">
      <c r="A50" s="37">
        <f t="shared" si="1"/>
        <v>57</v>
      </c>
      <c r="B50" s="37">
        <v>46</v>
      </c>
      <c r="C50" s="37" t="s">
        <v>414</v>
      </c>
      <c r="D50" s="38" t="s">
        <v>207</v>
      </c>
      <c r="E50" s="38" t="s">
        <v>208</v>
      </c>
      <c r="F50" s="53" t="s">
        <v>70</v>
      </c>
      <c r="G50" s="53" t="s">
        <v>70</v>
      </c>
      <c r="H50" s="38" t="str">
        <f t="shared" si="3"/>
        <v>0570CPModifications</v>
      </c>
      <c r="I50" s="38" t="s">
        <v>208</v>
      </c>
      <c r="J50" s="37" t="s">
        <v>415</v>
      </c>
      <c r="K50" s="159" t="s">
        <v>415</v>
      </c>
      <c r="L50" s="155" t="s">
        <v>415</v>
      </c>
      <c r="M50" s="160" t="s">
        <v>384</v>
      </c>
      <c r="O50" s="93">
        <v>0</v>
      </c>
      <c r="P50" s="93" t="s">
        <v>69</v>
      </c>
      <c r="Q50" s="93">
        <v>16</v>
      </c>
      <c r="R50" s="93" t="s">
        <v>80</v>
      </c>
      <c r="S50" s="37" t="s">
        <v>135</v>
      </c>
      <c r="T50" s="37" t="s">
        <v>136</v>
      </c>
    </row>
    <row r="51" spans="1:20" s="37" customFormat="1" ht="12.75" x14ac:dyDescent="0.2">
      <c r="A51" s="37">
        <f t="shared" si="1"/>
        <v>58</v>
      </c>
      <c r="B51" s="37">
        <v>47</v>
      </c>
      <c r="C51" s="37" t="s">
        <v>416</v>
      </c>
      <c r="D51" s="38" t="s">
        <v>209</v>
      </c>
      <c r="E51" s="38" t="s">
        <v>210</v>
      </c>
      <c r="F51" s="53" t="s">
        <v>70</v>
      </c>
      <c r="G51" s="53" t="s">
        <v>70</v>
      </c>
      <c r="H51" s="38" t="str">
        <f t="shared" si="3"/>
        <v>0580CPNI</v>
      </c>
      <c r="I51" s="38" t="s">
        <v>210</v>
      </c>
      <c r="J51" s="37" t="s">
        <v>417</v>
      </c>
      <c r="K51" s="159" t="s">
        <v>417</v>
      </c>
      <c r="L51" s="155" t="s">
        <v>417</v>
      </c>
      <c r="M51" s="160" t="s">
        <v>384</v>
      </c>
      <c r="O51" s="93">
        <v>0</v>
      </c>
      <c r="P51" s="93" t="s">
        <v>69</v>
      </c>
      <c r="Q51" s="93">
        <v>16</v>
      </c>
      <c r="R51" s="93" t="s">
        <v>80</v>
      </c>
      <c r="S51" s="37" t="s">
        <v>135</v>
      </c>
      <c r="T51" s="37" t="s">
        <v>136</v>
      </c>
    </row>
    <row r="52" spans="1:20" s="37" customFormat="1" ht="12.75" x14ac:dyDescent="0.2">
      <c r="A52" s="37">
        <f t="shared" si="1"/>
        <v>59</v>
      </c>
      <c r="B52" s="37">
        <v>48</v>
      </c>
      <c r="C52" s="37" t="s">
        <v>418</v>
      </c>
      <c r="D52" s="38" t="s">
        <v>194</v>
      </c>
      <c r="E52" s="38" t="s">
        <v>211</v>
      </c>
      <c r="F52" s="53" t="s">
        <v>70</v>
      </c>
      <c r="G52" s="53" t="s">
        <v>70</v>
      </c>
      <c r="H52" s="38" t="str">
        <f t="shared" si="3"/>
        <v>0590CPOwnersComp</v>
      </c>
      <c r="I52" s="38" t="s">
        <v>211</v>
      </c>
      <c r="J52" s="37" t="s">
        <v>419</v>
      </c>
      <c r="K52" s="159" t="s">
        <v>419</v>
      </c>
      <c r="L52" s="155" t="s">
        <v>419</v>
      </c>
      <c r="M52" s="160" t="s">
        <v>403</v>
      </c>
      <c r="O52" s="93">
        <v>0</v>
      </c>
      <c r="P52" s="93" t="s">
        <v>69</v>
      </c>
      <c r="Q52" s="93">
        <v>16</v>
      </c>
      <c r="R52" s="93" t="s">
        <v>80</v>
      </c>
      <c r="S52" s="37" t="s">
        <v>135</v>
      </c>
      <c r="T52" s="37" t="s">
        <v>196</v>
      </c>
    </row>
    <row r="53" spans="1:20" s="37" customFormat="1" ht="12.75" x14ac:dyDescent="0.2">
      <c r="A53" s="37">
        <f t="shared" si="1"/>
        <v>60</v>
      </c>
      <c r="B53" s="37">
        <v>49</v>
      </c>
      <c r="C53" s="37" t="s">
        <v>420</v>
      </c>
      <c r="D53" s="38" t="s">
        <v>197</v>
      </c>
      <c r="E53" s="38" t="s">
        <v>212</v>
      </c>
      <c r="F53" s="53" t="s">
        <v>70</v>
      </c>
      <c r="G53" s="53" t="s">
        <v>70</v>
      </c>
      <c r="H53" s="38" t="str">
        <f t="shared" si="3"/>
        <v>0600CPSubjectNI</v>
      </c>
      <c r="I53" s="38" t="s">
        <v>212</v>
      </c>
      <c r="J53" s="37" t="s">
        <v>421</v>
      </c>
      <c r="K53" s="159" t="s">
        <v>421</v>
      </c>
      <c r="L53" s="155" t="s">
        <v>421</v>
      </c>
      <c r="M53" s="160" t="s">
        <v>384</v>
      </c>
      <c r="O53" s="93">
        <v>0</v>
      </c>
      <c r="P53" s="93" t="s">
        <v>69</v>
      </c>
      <c r="Q53" s="93">
        <v>16</v>
      </c>
      <c r="R53" s="93" t="s">
        <v>80</v>
      </c>
      <c r="S53" s="37" t="s">
        <v>135</v>
      </c>
      <c r="T53" s="37" t="s">
        <v>136</v>
      </c>
    </row>
    <row r="54" spans="1:20" s="37" customFormat="1" ht="12.75" x14ac:dyDescent="0.2">
      <c r="A54" s="37">
        <f t="shared" si="1"/>
        <v>61</v>
      </c>
      <c r="B54" s="37">
        <v>50</v>
      </c>
      <c r="C54" s="37" t="s">
        <v>422</v>
      </c>
      <c r="D54" s="38" t="s">
        <v>213</v>
      </c>
      <c r="E54" s="38" t="s">
        <v>214</v>
      </c>
      <c r="F54" s="53" t="s">
        <v>70</v>
      </c>
      <c r="G54" s="53" t="s">
        <v>70</v>
      </c>
      <c r="H54" s="38" t="str">
        <f t="shared" si="3"/>
        <v>0610CPApportionedNI</v>
      </c>
      <c r="I54" s="38" t="s">
        <v>214</v>
      </c>
      <c r="J54" s="37" t="s">
        <v>423</v>
      </c>
      <c r="K54" s="159" t="s">
        <v>423</v>
      </c>
      <c r="L54" s="155" t="s">
        <v>423</v>
      </c>
      <c r="M54" s="160" t="s">
        <v>384</v>
      </c>
      <c r="O54" s="93">
        <v>0</v>
      </c>
      <c r="P54" s="93" t="s">
        <v>69</v>
      </c>
      <c r="Q54" s="93">
        <v>16</v>
      </c>
      <c r="R54" s="93" t="s">
        <v>80</v>
      </c>
      <c r="S54" s="37" t="s">
        <v>135</v>
      </c>
      <c r="T54" s="37" t="s">
        <v>136</v>
      </c>
    </row>
    <row r="55" spans="1:20" s="37" customFormat="1" ht="12.75" x14ac:dyDescent="0.2">
      <c r="A55" s="37">
        <f t="shared" si="1"/>
        <v>62</v>
      </c>
      <c r="B55" s="37">
        <v>51</v>
      </c>
      <c r="C55" s="37" t="s">
        <v>424</v>
      </c>
      <c r="D55" s="38" t="s">
        <v>201</v>
      </c>
      <c r="E55" s="38" t="s">
        <v>215</v>
      </c>
      <c r="F55" s="53" t="s">
        <v>70</v>
      </c>
      <c r="G55" s="53" t="s">
        <v>70</v>
      </c>
      <c r="H55" s="38" t="str">
        <f t="shared" si="3"/>
        <v>0620CPNOL</v>
      </c>
      <c r="I55" s="38" t="s">
        <v>215</v>
      </c>
      <c r="J55" s="37" t="s">
        <v>425</v>
      </c>
      <c r="K55" s="159" t="s">
        <v>425</v>
      </c>
      <c r="L55" s="155" t="s">
        <v>425</v>
      </c>
      <c r="M55" s="160" t="s">
        <v>362</v>
      </c>
      <c r="O55" s="93">
        <v>0</v>
      </c>
      <c r="P55" s="93" t="s">
        <v>69</v>
      </c>
      <c r="Q55" s="93">
        <v>16</v>
      </c>
      <c r="R55" s="93" t="s">
        <v>80</v>
      </c>
      <c r="S55" s="37" t="s">
        <v>135</v>
      </c>
      <c r="T55" s="37" t="s">
        <v>196</v>
      </c>
    </row>
    <row r="56" spans="1:20" s="37" customFormat="1" ht="12.75" x14ac:dyDescent="0.2">
      <c r="A56" s="37">
        <f t="shared" si="1"/>
        <v>63</v>
      </c>
      <c r="B56" s="37">
        <v>52</v>
      </c>
      <c r="C56" s="37" t="s">
        <v>426</v>
      </c>
      <c r="D56" s="38" t="s">
        <v>203</v>
      </c>
      <c r="E56" s="38" t="s">
        <v>216</v>
      </c>
      <c r="F56" s="53" t="s">
        <v>70</v>
      </c>
      <c r="G56" s="53" t="s">
        <v>70</v>
      </c>
      <c r="H56" s="38" t="str">
        <f t="shared" si="3"/>
        <v>0630CPTaxableIncome</v>
      </c>
      <c r="I56" s="38" t="s">
        <v>216</v>
      </c>
      <c r="J56" s="37" t="s">
        <v>427</v>
      </c>
      <c r="K56" s="159" t="s">
        <v>427</v>
      </c>
      <c r="L56" s="155" t="s">
        <v>427</v>
      </c>
      <c r="M56" s="160" t="s">
        <v>384</v>
      </c>
      <c r="O56" s="93">
        <v>0</v>
      </c>
      <c r="P56" s="93" t="s">
        <v>69</v>
      </c>
      <c r="Q56" s="93">
        <v>16</v>
      </c>
      <c r="R56" s="93" t="s">
        <v>80</v>
      </c>
      <c r="S56" s="37" t="s">
        <v>135</v>
      </c>
      <c r="T56" s="37" t="s">
        <v>136</v>
      </c>
    </row>
    <row r="57" spans="1:20" s="37" customFormat="1" ht="12.75" x14ac:dyDescent="0.2">
      <c r="A57" s="37">
        <f t="shared" si="1"/>
        <v>64</v>
      </c>
      <c r="B57" s="37">
        <v>53</v>
      </c>
      <c r="C57" s="37" t="s">
        <v>428</v>
      </c>
      <c r="D57" s="38" t="s">
        <v>217</v>
      </c>
      <c r="E57" s="38" t="s">
        <v>218</v>
      </c>
      <c r="F57" s="53" t="s">
        <v>70</v>
      </c>
      <c r="G57" s="53" t="s">
        <v>70</v>
      </c>
      <c r="H57" s="38" t="str">
        <f t="shared" si="3"/>
        <v>0640CPBLT</v>
      </c>
      <c r="I57" s="38" t="s">
        <v>218</v>
      </c>
      <c r="J57" s="37" t="s">
        <v>429</v>
      </c>
      <c r="K57" s="159" t="s">
        <v>429</v>
      </c>
      <c r="L57" s="155" t="s">
        <v>429</v>
      </c>
      <c r="M57" s="160" t="s">
        <v>362</v>
      </c>
      <c r="O57" s="93">
        <v>0</v>
      </c>
      <c r="P57" s="93" t="s">
        <v>69</v>
      </c>
      <c r="Q57" s="93">
        <v>16</v>
      </c>
      <c r="R57" s="93" t="s">
        <v>80</v>
      </c>
      <c r="S57" s="37" t="s">
        <v>135</v>
      </c>
      <c r="T57" s="37" t="s">
        <v>136</v>
      </c>
    </row>
    <row r="58" spans="1:20" s="37" customFormat="1" ht="12.75" x14ac:dyDescent="0.2">
      <c r="A58" s="37">
        <f t="shared" si="1"/>
        <v>65</v>
      </c>
      <c r="B58" s="37">
        <v>54</v>
      </c>
      <c r="C58" s="37" t="s">
        <v>430</v>
      </c>
      <c r="D58" s="38" t="s">
        <v>219</v>
      </c>
      <c r="E58" s="38" t="s">
        <v>220</v>
      </c>
      <c r="F58" s="53" t="s">
        <v>70</v>
      </c>
      <c r="G58" s="53" t="s">
        <v>70</v>
      </c>
      <c r="H58" s="38" t="str">
        <f t="shared" si="3"/>
        <v>0650HVT</v>
      </c>
      <c r="I58" s="38" t="s">
        <v>220</v>
      </c>
      <c r="J58" s="37" t="s">
        <v>431</v>
      </c>
      <c r="K58" s="159" t="s">
        <v>431</v>
      </c>
      <c r="L58" s="155" t="s">
        <v>431</v>
      </c>
      <c r="M58" s="160" t="s">
        <v>362</v>
      </c>
      <c r="O58" s="93">
        <v>0</v>
      </c>
      <c r="P58" s="93" t="s">
        <v>69</v>
      </c>
      <c r="Q58" s="93">
        <v>16</v>
      </c>
      <c r="R58" s="93" t="s">
        <v>80</v>
      </c>
      <c r="S58" s="37" t="s">
        <v>139</v>
      </c>
      <c r="T58" s="37" t="s">
        <v>140</v>
      </c>
    </row>
    <row r="59" spans="1:20" s="37" customFormat="1" ht="12.75" x14ac:dyDescent="0.2">
      <c r="A59" s="37">
        <v>67</v>
      </c>
      <c r="B59" s="37">
        <v>55</v>
      </c>
      <c r="C59" s="37" t="s">
        <v>432</v>
      </c>
      <c r="D59" s="38" t="s">
        <v>223</v>
      </c>
      <c r="E59" s="38" t="s">
        <v>224</v>
      </c>
      <c r="F59" s="53" t="s">
        <v>70</v>
      </c>
      <c r="G59" s="53" t="s">
        <v>70</v>
      </c>
      <c r="H59" s="38" t="str">
        <f t="shared" si="3"/>
        <v>0670RRR</v>
      </c>
      <c r="I59" s="38" t="s">
        <v>224</v>
      </c>
      <c r="J59" s="37" t="s">
        <v>435</v>
      </c>
      <c r="K59" s="159" t="s">
        <v>435</v>
      </c>
      <c r="L59" s="155" t="s">
        <v>435</v>
      </c>
      <c r="M59" s="160" t="s">
        <v>362</v>
      </c>
      <c r="O59" s="93">
        <v>0</v>
      </c>
      <c r="P59" s="93" t="s">
        <v>69</v>
      </c>
      <c r="Q59" s="93">
        <v>16</v>
      </c>
      <c r="R59" s="93" t="s">
        <v>80</v>
      </c>
      <c r="S59" s="37" t="s">
        <v>139</v>
      </c>
      <c r="T59" s="37" t="s">
        <v>140</v>
      </c>
    </row>
    <row r="60" spans="1:20" s="37" customFormat="1" ht="12.75" x14ac:dyDescent="0.2">
      <c r="A60" s="37">
        <f t="shared" ref="A60:A76" si="4">A59+1</f>
        <v>68</v>
      </c>
      <c r="B60" s="37">
        <v>56</v>
      </c>
      <c r="C60" s="37" t="s">
        <v>434</v>
      </c>
      <c r="D60" s="38" t="s">
        <v>225</v>
      </c>
      <c r="E60" s="38" t="s">
        <v>226</v>
      </c>
      <c r="F60" s="53" t="s">
        <v>70</v>
      </c>
      <c r="G60" s="53" t="s">
        <v>70</v>
      </c>
      <c r="H60" s="38" t="str">
        <f t="shared" si="3"/>
        <v>0680CPSubtotalTaxandFee</v>
      </c>
      <c r="I60" s="38" t="s">
        <v>226</v>
      </c>
      <c r="J60" s="37" t="s">
        <v>437</v>
      </c>
      <c r="K60" s="159" t="s">
        <v>437</v>
      </c>
      <c r="L60" s="155" t="s">
        <v>437</v>
      </c>
      <c r="M60" s="160" t="s">
        <v>362</v>
      </c>
      <c r="O60" s="93">
        <v>0</v>
      </c>
      <c r="P60" s="93" t="s">
        <v>69</v>
      </c>
      <c r="Q60" s="93">
        <v>16</v>
      </c>
      <c r="R60" s="93" t="s">
        <v>80</v>
      </c>
      <c r="S60" s="37" t="s">
        <v>139</v>
      </c>
      <c r="T60" s="37" t="s">
        <v>140</v>
      </c>
    </row>
    <row r="61" spans="1:20" s="37" customFormat="1" ht="12.75" x14ac:dyDescent="0.2">
      <c r="A61" s="37">
        <f t="shared" si="4"/>
        <v>69</v>
      </c>
      <c r="B61" s="37">
        <v>57</v>
      </c>
      <c r="C61" s="37" t="s">
        <v>436</v>
      </c>
      <c r="D61" s="38" t="s">
        <v>227</v>
      </c>
      <c r="E61" s="38" t="s">
        <v>228</v>
      </c>
      <c r="F61" s="53" t="s">
        <v>70</v>
      </c>
      <c r="G61" s="53" t="s">
        <v>70</v>
      </c>
      <c r="H61" s="38" t="str">
        <f t="shared" si="3"/>
        <v>0690TotalTaxesandFees</v>
      </c>
      <c r="I61" s="38" t="s">
        <v>228</v>
      </c>
      <c r="J61" s="37" t="s">
        <v>439</v>
      </c>
      <c r="K61" s="159" t="s">
        <v>439</v>
      </c>
      <c r="L61" s="155" t="s">
        <v>439</v>
      </c>
      <c r="M61" s="160" t="s">
        <v>362</v>
      </c>
      <c r="O61" s="93">
        <v>0</v>
      </c>
      <c r="P61" s="93" t="s">
        <v>69</v>
      </c>
      <c r="Q61" s="93">
        <v>16</v>
      </c>
      <c r="R61" s="93" t="s">
        <v>80</v>
      </c>
      <c r="S61" s="37" t="s">
        <v>139</v>
      </c>
      <c r="T61" s="37" t="s">
        <v>140</v>
      </c>
    </row>
    <row r="62" spans="1:20" s="37" customFormat="1" ht="12.75" x14ac:dyDescent="0.2">
      <c r="A62" s="37">
        <f t="shared" si="4"/>
        <v>70</v>
      </c>
      <c r="B62" s="37">
        <v>58</v>
      </c>
      <c r="C62" s="37" t="s">
        <v>438</v>
      </c>
      <c r="D62" s="38" t="s">
        <v>229</v>
      </c>
      <c r="E62" s="38" t="s">
        <v>230</v>
      </c>
      <c r="F62" s="53" t="s">
        <v>70</v>
      </c>
      <c r="G62" s="53" t="s">
        <v>70</v>
      </c>
      <c r="H62" s="38" t="str">
        <f t="shared" si="3"/>
        <v>0700PenaltyLate</v>
      </c>
      <c r="I62" s="38" t="s">
        <v>230</v>
      </c>
      <c r="J62" s="37" t="s">
        <v>441</v>
      </c>
      <c r="K62" s="159" t="s">
        <v>441</v>
      </c>
      <c r="L62" s="155" t="s">
        <v>441</v>
      </c>
      <c r="M62" s="160" t="s">
        <v>362</v>
      </c>
      <c r="O62" s="93">
        <v>0</v>
      </c>
      <c r="P62" s="93" t="s">
        <v>69</v>
      </c>
      <c r="Q62" s="93">
        <v>16</v>
      </c>
      <c r="R62" s="93" t="s">
        <v>80</v>
      </c>
      <c r="S62" s="37" t="s">
        <v>139</v>
      </c>
      <c r="T62" s="37" t="s">
        <v>140</v>
      </c>
    </row>
    <row r="63" spans="1:20" s="37" customFormat="1" ht="12.75" x14ac:dyDescent="0.2">
      <c r="A63" s="37">
        <f t="shared" si="4"/>
        <v>71</v>
      </c>
      <c r="B63" s="37">
        <v>59</v>
      </c>
      <c r="C63" s="37" t="s">
        <v>440</v>
      </c>
      <c r="D63" s="38" t="s">
        <v>231</v>
      </c>
      <c r="E63" s="38" t="s">
        <v>232</v>
      </c>
      <c r="F63" s="53" t="s">
        <v>70</v>
      </c>
      <c r="G63" s="53" t="s">
        <v>70</v>
      </c>
      <c r="H63" s="38" t="str">
        <f t="shared" ref="H63:H76" si="5">_xlfn.CONCAT(RIGHT(_xlfn.CONCAT("000",A63),3),0,E63)</f>
        <v>0710PenaltyUnderpayment</v>
      </c>
      <c r="I63" s="38" t="s">
        <v>232</v>
      </c>
      <c r="J63" s="37" t="s">
        <v>443</v>
      </c>
      <c r="K63" s="159" t="s">
        <v>443</v>
      </c>
      <c r="L63" s="155" t="s">
        <v>443</v>
      </c>
      <c r="M63" s="160" t="s">
        <v>362</v>
      </c>
      <c r="O63" s="93">
        <v>0</v>
      </c>
      <c r="P63" s="93" t="s">
        <v>69</v>
      </c>
      <c r="Q63" s="93">
        <v>16</v>
      </c>
      <c r="R63" s="93" t="s">
        <v>80</v>
      </c>
      <c r="S63" s="37" t="s">
        <v>139</v>
      </c>
      <c r="T63" s="37" t="s">
        <v>140</v>
      </c>
    </row>
    <row r="64" spans="1:20" s="37" customFormat="1" ht="12.75" x14ac:dyDescent="0.2">
      <c r="A64" s="37">
        <f t="shared" si="4"/>
        <v>72</v>
      </c>
      <c r="B64" s="37">
        <v>60</v>
      </c>
      <c r="C64" s="37" t="s">
        <v>442</v>
      </c>
      <c r="D64" s="38" t="s">
        <v>233</v>
      </c>
      <c r="E64" s="38" t="s">
        <v>233</v>
      </c>
      <c r="F64" s="53" t="s">
        <v>70</v>
      </c>
      <c r="G64" s="53" t="s">
        <v>70</v>
      </c>
      <c r="H64" s="38" t="str">
        <f t="shared" si="5"/>
        <v>0720Interest</v>
      </c>
      <c r="I64" s="38" t="s">
        <v>233</v>
      </c>
      <c r="J64" s="37" t="s">
        <v>233</v>
      </c>
      <c r="K64" s="159" t="s">
        <v>233</v>
      </c>
      <c r="L64" s="155" t="s">
        <v>233</v>
      </c>
      <c r="M64" s="160" t="s">
        <v>362</v>
      </c>
      <c r="O64" s="93">
        <v>0</v>
      </c>
      <c r="P64" s="93" t="s">
        <v>69</v>
      </c>
      <c r="Q64" s="93">
        <v>16</v>
      </c>
      <c r="R64" s="93" t="s">
        <v>80</v>
      </c>
      <c r="S64" s="37" t="s">
        <v>139</v>
      </c>
      <c r="T64" s="37" t="s">
        <v>140</v>
      </c>
    </row>
    <row r="65" spans="1:20" s="37" customFormat="1" ht="12.75" x14ac:dyDescent="0.2">
      <c r="A65" s="37">
        <f t="shared" si="4"/>
        <v>73</v>
      </c>
      <c r="B65" s="37">
        <v>61</v>
      </c>
      <c r="C65" s="37" t="s">
        <v>444</v>
      </c>
      <c r="D65" s="38" t="s">
        <v>234</v>
      </c>
      <c r="E65" s="38" t="s">
        <v>234</v>
      </c>
      <c r="F65" s="53" t="s">
        <v>70</v>
      </c>
      <c r="G65" s="53" t="s">
        <v>70</v>
      </c>
      <c r="H65" s="38" t="str">
        <f t="shared" si="5"/>
        <v>0730Prepayments</v>
      </c>
      <c r="I65" s="38" t="s">
        <v>234</v>
      </c>
      <c r="J65" s="37" t="s">
        <v>234</v>
      </c>
      <c r="K65" s="159" t="s">
        <v>234</v>
      </c>
      <c r="L65" s="155" t="s">
        <v>234</v>
      </c>
      <c r="M65" s="160" t="s">
        <v>362</v>
      </c>
      <c r="O65" s="93">
        <v>0</v>
      </c>
      <c r="P65" s="93" t="s">
        <v>69</v>
      </c>
      <c r="Q65" s="93">
        <v>16</v>
      </c>
      <c r="R65" s="93" t="s">
        <v>80</v>
      </c>
      <c r="S65" s="37" t="s">
        <v>135</v>
      </c>
      <c r="T65" s="37" t="s">
        <v>235</v>
      </c>
    </row>
    <row r="66" spans="1:20" s="37" customFormat="1" ht="12.75" x14ac:dyDescent="0.2">
      <c r="A66" s="37">
        <f t="shared" si="4"/>
        <v>74</v>
      </c>
      <c r="B66" s="37">
        <v>62</v>
      </c>
      <c r="C66" s="37" t="s">
        <v>445</v>
      </c>
      <c r="D66" s="38" t="s">
        <v>236</v>
      </c>
      <c r="E66" s="38" t="s">
        <v>237</v>
      </c>
      <c r="F66" s="53" t="s">
        <v>70</v>
      </c>
      <c r="G66" s="53" t="s">
        <v>70</v>
      </c>
      <c r="H66" s="38" t="str">
        <f t="shared" si="5"/>
        <v>0740BusRetCredit</v>
      </c>
      <c r="I66" s="38" t="s">
        <v>237</v>
      </c>
      <c r="J66" s="37" t="s">
        <v>447</v>
      </c>
      <c r="K66" s="159" t="s">
        <v>447</v>
      </c>
      <c r="L66" s="155" t="s">
        <v>447</v>
      </c>
      <c r="M66" s="160" t="s">
        <v>403</v>
      </c>
      <c r="O66" s="93">
        <v>0</v>
      </c>
      <c r="P66" s="93" t="s">
        <v>69</v>
      </c>
      <c r="Q66" s="93">
        <v>16</v>
      </c>
      <c r="R66" s="93" t="s">
        <v>80</v>
      </c>
      <c r="S66" s="37" t="s">
        <v>135</v>
      </c>
      <c r="T66" s="37" t="s">
        <v>235</v>
      </c>
    </row>
    <row r="67" spans="1:20" s="37" customFormat="1" ht="12.75" x14ac:dyDescent="0.2">
      <c r="A67" s="37">
        <f>A66+1</f>
        <v>75</v>
      </c>
      <c r="B67" s="37">
        <v>63</v>
      </c>
      <c r="C67" s="37" t="s">
        <v>446</v>
      </c>
      <c r="D67" s="38" t="s">
        <v>238</v>
      </c>
      <c r="E67" s="38" t="s">
        <v>238</v>
      </c>
      <c r="F67" s="53" t="s">
        <v>70</v>
      </c>
      <c r="G67" s="53" t="s">
        <v>70</v>
      </c>
      <c r="H67" s="38" t="str">
        <f>_xlfn.CONCAT(RIGHT(_xlfn.CONCAT("000",A67),3),0,E67)</f>
        <v>0750Overpayment</v>
      </c>
      <c r="I67" s="38" t="s">
        <v>238</v>
      </c>
      <c r="J67" s="37" t="s">
        <v>238</v>
      </c>
      <c r="K67" s="159" t="s">
        <v>238</v>
      </c>
      <c r="L67" s="155" t="s">
        <v>238</v>
      </c>
      <c r="M67" s="160" t="s">
        <v>403</v>
      </c>
      <c r="O67" s="93">
        <v>0</v>
      </c>
      <c r="P67" s="93" t="s">
        <v>69</v>
      </c>
      <c r="Q67" s="93">
        <v>16</v>
      </c>
      <c r="R67" s="93" t="s">
        <v>80</v>
      </c>
      <c r="S67" s="37" t="s">
        <v>135</v>
      </c>
      <c r="T67" s="37" t="s">
        <v>235</v>
      </c>
    </row>
    <row r="68" spans="1:20" s="37" customFormat="1" ht="12.75" x14ac:dyDescent="0.2">
      <c r="A68" s="37">
        <f>A67+1</f>
        <v>76</v>
      </c>
      <c r="B68" s="37">
        <v>64</v>
      </c>
      <c r="C68" s="37" t="s">
        <v>469</v>
      </c>
      <c r="D68" s="38" t="s">
        <v>241</v>
      </c>
      <c r="E68" s="38" t="s">
        <v>242</v>
      </c>
      <c r="F68" s="53" t="s">
        <v>70</v>
      </c>
      <c r="G68" s="53" t="s">
        <v>70</v>
      </c>
      <c r="H68" s="38" t="str">
        <f>_xlfn.CONCAT(RIGHT(_xlfn.CONCAT("000",A68),3),0,E68)</f>
        <v>0760Refund</v>
      </c>
      <c r="I68" s="38" t="s">
        <v>242</v>
      </c>
      <c r="J68" s="37" t="s">
        <v>450</v>
      </c>
      <c r="K68" s="159" t="s">
        <v>450</v>
      </c>
      <c r="L68" s="155" t="s">
        <v>450</v>
      </c>
      <c r="M68" s="160" t="s">
        <v>362</v>
      </c>
      <c r="O68" s="93">
        <v>0</v>
      </c>
      <c r="P68" s="93" t="s">
        <v>69</v>
      </c>
      <c r="Q68" s="93">
        <v>16</v>
      </c>
      <c r="R68" s="93" t="s">
        <v>80</v>
      </c>
      <c r="S68" s="37" t="s">
        <v>135</v>
      </c>
      <c r="T68" s="37" t="s">
        <v>235</v>
      </c>
    </row>
    <row r="69" spans="1:20" s="37" customFormat="1" ht="12.75" x14ac:dyDescent="0.2">
      <c r="A69" s="37">
        <f>A68+1</f>
        <v>77</v>
      </c>
      <c r="B69" s="37">
        <v>65</v>
      </c>
      <c r="C69" s="37" t="s">
        <v>470</v>
      </c>
      <c r="D69" s="38" t="s">
        <v>239</v>
      </c>
      <c r="E69" s="38" t="s">
        <v>452</v>
      </c>
      <c r="F69" s="53" t="s">
        <v>70</v>
      </c>
      <c r="G69" s="53" t="s">
        <v>70</v>
      </c>
      <c r="H69" s="38" t="str">
        <f>_xlfn.CONCAT(RIGHT(_xlfn.CONCAT("000",A69),3),0,E69)</f>
        <v>0770CreditForward</v>
      </c>
      <c r="I69" s="38" t="s">
        <v>240</v>
      </c>
      <c r="J69" s="37" t="s">
        <v>453</v>
      </c>
      <c r="K69" s="159" t="s">
        <v>453</v>
      </c>
      <c r="L69" s="155" t="s">
        <v>453</v>
      </c>
      <c r="M69" s="160" t="s">
        <v>362</v>
      </c>
      <c r="O69" s="93">
        <v>0</v>
      </c>
      <c r="P69" s="93" t="s">
        <v>69</v>
      </c>
      <c r="Q69" s="93">
        <v>16</v>
      </c>
      <c r="R69" s="93" t="s">
        <v>80</v>
      </c>
      <c r="S69" s="37" t="s">
        <v>135</v>
      </c>
      <c r="T69" s="37" t="s">
        <v>235</v>
      </c>
    </row>
    <row r="70" spans="1:20" s="37" customFormat="1" ht="12.75" x14ac:dyDescent="0.2">
      <c r="A70" s="37">
        <f t="shared" si="4"/>
        <v>78</v>
      </c>
      <c r="B70" s="37">
        <v>66</v>
      </c>
      <c r="C70" s="37" t="s">
        <v>471</v>
      </c>
      <c r="D70" s="38" t="s">
        <v>243</v>
      </c>
      <c r="E70" s="38" t="s">
        <v>244</v>
      </c>
      <c r="F70" s="53" t="s">
        <v>70</v>
      </c>
      <c r="G70" s="53" t="s">
        <v>70</v>
      </c>
      <c r="H70" s="38" t="str">
        <f t="shared" si="5"/>
        <v>0780AmountDue</v>
      </c>
      <c r="I70" s="38" t="s">
        <v>244</v>
      </c>
      <c r="J70" s="37" t="s">
        <v>455</v>
      </c>
      <c r="K70" s="159" t="s">
        <v>455</v>
      </c>
      <c r="L70" s="155" t="s">
        <v>455</v>
      </c>
      <c r="M70" s="160" t="s">
        <v>362</v>
      </c>
      <c r="O70" s="93">
        <v>0</v>
      </c>
      <c r="P70" s="93" t="s">
        <v>69</v>
      </c>
      <c r="Q70" s="93">
        <v>16</v>
      </c>
      <c r="R70" s="93" t="s">
        <v>80</v>
      </c>
      <c r="S70" s="37" t="s">
        <v>139</v>
      </c>
      <c r="T70" s="37" t="s">
        <v>140</v>
      </c>
    </row>
    <row r="71" spans="1:20" s="37" customFormat="1" ht="12.75" x14ac:dyDescent="0.2">
      <c r="A71" s="37">
        <f t="shared" si="4"/>
        <v>79</v>
      </c>
      <c r="B71" s="37">
        <v>67</v>
      </c>
      <c r="D71" s="38" t="s">
        <v>245</v>
      </c>
      <c r="E71" s="38" t="s">
        <v>246</v>
      </c>
      <c r="F71" s="53" t="s">
        <v>70</v>
      </c>
      <c r="G71" s="53" t="s">
        <v>70</v>
      </c>
      <c r="H71" s="38" t="str">
        <f>_xlfn.CONCAT(RIGHT(_xlfn.CONCAT("000",A71),3),0,E71)</f>
        <v>0790FilerEmail</v>
      </c>
      <c r="I71" s="38" t="s">
        <v>246</v>
      </c>
      <c r="J71" s="40"/>
      <c r="K71" s="159"/>
      <c r="L71" s="155"/>
      <c r="M71" s="160"/>
      <c r="N71" s="40"/>
      <c r="O71" s="93"/>
      <c r="P71" s="93" t="s">
        <v>70</v>
      </c>
      <c r="Q71" s="93">
        <v>100</v>
      </c>
      <c r="R71" s="93" t="s">
        <v>72</v>
      </c>
      <c r="S71" s="37" t="s">
        <v>247</v>
      </c>
    </row>
    <row r="72" spans="1:20" s="37" customFormat="1" ht="12.75" x14ac:dyDescent="0.2">
      <c r="A72" s="37">
        <f t="shared" si="4"/>
        <v>80</v>
      </c>
      <c r="B72" s="37">
        <v>68</v>
      </c>
      <c r="D72" s="38" t="s">
        <v>248</v>
      </c>
      <c r="E72" s="38" t="s">
        <v>249</v>
      </c>
      <c r="F72" s="53" t="s">
        <v>70</v>
      </c>
      <c r="G72" s="53" t="s">
        <v>70</v>
      </c>
      <c r="H72" s="38" t="str">
        <f t="shared" si="5"/>
        <v>0800FilerPhone</v>
      </c>
      <c r="I72" s="38" t="s">
        <v>249</v>
      </c>
      <c r="J72" s="40"/>
      <c r="K72" s="159"/>
      <c r="L72" s="155"/>
      <c r="M72" s="160"/>
      <c r="N72" s="40"/>
      <c r="O72" s="93"/>
      <c r="P72" s="93" t="s">
        <v>70</v>
      </c>
      <c r="Q72" s="93">
        <v>14</v>
      </c>
      <c r="R72" s="93" t="s">
        <v>72</v>
      </c>
      <c r="S72" s="37" t="s">
        <v>250</v>
      </c>
    </row>
    <row r="73" spans="1:20" s="37" customFormat="1" ht="12.75" x14ac:dyDescent="0.2">
      <c r="A73" s="37">
        <f t="shared" si="4"/>
        <v>81</v>
      </c>
      <c r="B73" s="37">
        <v>69</v>
      </c>
      <c r="D73" s="38" t="s">
        <v>251</v>
      </c>
      <c r="E73" s="38" t="s">
        <v>252</v>
      </c>
      <c r="F73" s="53" t="s">
        <v>70</v>
      </c>
      <c r="G73" s="53" t="s">
        <v>70</v>
      </c>
      <c r="H73" s="38" t="str">
        <f t="shared" si="5"/>
        <v>0810Preparer</v>
      </c>
      <c r="I73" s="38" t="s">
        <v>252</v>
      </c>
      <c r="J73" s="40"/>
      <c r="K73" s="159"/>
      <c r="L73" s="155"/>
      <c r="M73" s="160"/>
      <c r="N73" s="40"/>
      <c r="O73" s="93"/>
      <c r="P73" s="93" t="s">
        <v>70</v>
      </c>
      <c r="Q73" s="93">
        <v>100</v>
      </c>
      <c r="R73" s="93" t="s">
        <v>72</v>
      </c>
    </row>
    <row r="74" spans="1:20" s="37" customFormat="1" ht="12.75" x14ac:dyDescent="0.2">
      <c r="A74" s="37">
        <f t="shared" si="4"/>
        <v>82</v>
      </c>
      <c r="B74" s="37">
        <v>70</v>
      </c>
      <c r="D74" s="38" t="s">
        <v>253</v>
      </c>
      <c r="E74" s="38" t="s">
        <v>254</v>
      </c>
      <c r="F74" s="53" t="s">
        <v>70</v>
      </c>
      <c r="G74" s="53" t="s">
        <v>70</v>
      </c>
      <c r="H74" s="38" t="str">
        <f t="shared" si="5"/>
        <v>0820PreparerPhone</v>
      </c>
      <c r="I74" s="38" t="s">
        <v>254</v>
      </c>
      <c r="J74" s="40"/>
      <c r="K74" s="159"/>
      <c r="L74" s="155"/>
      <c r="M74" s="160"/>
      <c r="N74" s="40"/>
      <c r="O74" s="93"/>
      <c r="P74" s="93" t="s">
        <v>70</v>
      </c>
      <c r="Q74" s="93">
        <v>14</v>
      </c>
      <c r="R74" s="93" t="s">
        <v>72</v>
      </c>
      <c r="S74" s="37" t="s">
        <v>250</v>
      </c>
    </row>
    <row r="75" spans="1:20" s="37" customFormat="1" ht="12.75" x14ac:dyDescent="0.2">
      <c r="A75" s="37">
        <f t="shared" si="4"/>
        <v>83</v>
      </c>
      <c r="B75" s="37">
        <v>71</v>
      </c>
      <c r="D75" s="38" t="s">
        <v>255</v>
      </c>
      <c r="E75" s="38" t="s">
        <v>256</v>
      </c>
      <c r="F75" s="53" t="s">
        <v>70</v>
      </c>
      <c r="G75" s="53" t="s">
        <v>70</v>
      </c>
      <c r="H75" s="38" t="str">
        <f t="shared" si="5"/>
        <v>0830PrintDate</v>
      </c>
      <c r="I75" s="38" t="s">
        <v>256</v>
      </c>
      <c r="J75" s="40"/>
      <c r="K75" s="159"/>
      <c r="L75" s="155"/>
      <c r="M75" s="160"/>
      <c r="N75" s="40"/>
      <c r="O75" s="110"/>
      <c r="P75" s="93" t="s">
        <v>70</v>
      </c>
      <c r="Q75" s="93">
        <v>10</v>
      </c>
      <c r="R75" s="110" t="s">
        <v>72</v>
      </c>
      <c r="S75" s="69" t="s">
        <v>86</v>
      </c>
      <c r="T75" s="37" t="s">
        <v>257</v>
      </c>
    </row>
    <row r="76" spans="1:20" s="37" customFormat="1" ht="12.75" x14ac:dyDescent="0.2">
      <c r="A76" s="37">
        <f t="shared" si="4"/>
        <v>84</v>
      </c>
      <c r="B76" s="37">
        <v>72</v>
      </c>
      <c r="D76" s="37" t="s">
        <v>26</v>
      </c>
      <c r="E76" s="37" t="s">
        <v>26</v>
      </c>
      <c r="F76" s="53" t="s">
        <v>70</v>
      </c>
      <c r="G76" s="53" t="s">
        <v>70</v>
      </c>
      <c r="H76" s="38" t="str">
        <f t="shared" si="5"/>
        <v>0840Trailer</v>
      </c>
      <c r="I76" s="37" t="s">
        <v>26</v>
      </c>
      <c r="J76" s="40"/>
      <c r="K76" s="162"/>
      <c r="L76" s="163"/>
      <c r="M76" s="164"/>
      <c r="N76" s="40"/>
      <c r="O76" s="93" t="s">
        <v>258</v>
      </c>
      <c r="P76" s="93" t="s">
        <v>69</v>
      </c>
      <c r="Q76" s="93">
        <v>5</v>
      </c>
      <c r="R76" s="93" t="s">
        <v>72</v>
      </c>
      <c r="S76" s="37" t="s">
        <v>258</v>
      </c>
      <c r="T76" s="37" t="s">
        <v>259</v>
      </c>
    </row>
    <row r="77" spans="1:20" s="37" customFormat="1" ht="12.75" x14ac:dyDescent="0.2">
      <c r="F77" s="53"/>
      <c r="G77" s="53"/>
      <c r="I77" s="40"/>
      <c r="J77" s="40"/>
      <c r="K77" s="40"/>
      <c r="L77" s="40"/>
      <c r="M77" s="40"/>
      <c r="N77" s="40"/>
      <c r="O77" s="93"/>
      <c r="P77" s="93"/>
      <c r="Q77" s="93"/>
      <c r="R77" s="93"/>
    </row>
    <row r="78" spans="1:20" s="37" customFormat="1" ht="12.75" x14ac:dyDescent="0.2">
      <c r="F78" s="53"/>
      <c r="G78" s="53"/>
      <c r="I78" s="40"/>
      <c r="J78" s="40"/>
      <c r="K78" s="40"/>
      <c r="L78" s="40"/>
      <c r="M78" s="40"/>
      <c r="N78" s="40"/>
      <c r="O78" s="93"/>
      <c r="P78" s="93"/>
      <c r="Q78" s="93"/>
      <c r="R78" s="93"/>
    </row>
    <row r="79" spans="1:20" ht="12.75" x14ac:dyDescent="0.2">
      <c r="F79" s="53"/>
      <c r="G79" s="53"/>
    </row>
    <row r="80" spans="1:20" ht="12.75" x14ac:dyDescent="0.2">
      <c r="F80" s="53"/>
      <c r="G80" s="53"/>
    </row>
    <row r="81" spans="6:7" ht="12.75" x14ac:dyDescent="0.2">
      <c r="F81" s="53"/>
      <c r="G81" s="53"/>
    </row>
    <row r="82" spans="6:7" ht="12.75" x14ac:dyDescent="0.2">
      <c r="F82" s="53"/>
      <c r="G82" s="53"/>
    </row>
    <row r="83" spans="6:7" ht="12.75" x14ac:dyDescent="0.2">
      <c r="F83" s="53"/>
      <c r="G83" s="53"/>
    </row>
    <row r="84" spans="6:7" ht="12.75" x14ac:dyDescent="0.2">
      <c r="F84" s="53"/>
      <c r="G84" s="53"/>
    </row>
    <row r="85" spans="6:7" ht="12.75" x14ac:dyDescent="0.2">
      <c r="F85" s="53"/>
      <c r="G85" s="53"/>
    </row>
    <row r="86" spans="6:7" ht="12.75" x14ac:dyDescent="0.2">
      <c r="F86" s="53"/>
      <c r="G86" s="53"/>
    </row>
    <row r="87" spans="6:7" ht="12.75" x14ac:dyDescent="0.2">
      <c r="F87" s="53"/>
      <c r="G87" s="53"/>
    </row>
    <row r="88" spans="6:7" ht="12.75" x14ac:dyDescent="0.2">
      <c r="F88" s="53"/>
      <c r="G88" s="53"/>
    </row>
    <row r="89" spans="6:7" ht="12.75" x14ac:dyDescent="0.2">
      <c r="F89" s="53"/>
      <c r="G89" s="53"/>
    </row>
    <row r="90" spans="6:7" ht="12.75" x14ac:dyDescent="0.2">
      <c r="F90" s="53"/>
      <c r="G90" s="53"/>
    </row>
    <row r="91" spans="6:7" ht="12.75" x14ac:dyDescent="0.2">
      <c r="F91" s="53"/>
      <c r="G91" s="53"/>
    </row>
    <row r="92" spans="6:7" ht="12.75" x14ac:dyDescent="0.2">
      <c r="F92" s="53"/>
      <c r="G92" s="53"/>
    </row>
    <row r="93" spans="6:7" ht="12.75" x14ac:dyDescent="0.2">
      <c r="F93" s="53"/>
      <c r="G93" s="53"/>
    </row>
    <row r="94" spans="6:7" ht="12.75" x14ac:dyDescent="0.2">
      <c r="F94" s="53"/>
      <c r="G94" s="53"/>
    </row>
    <row r="95" spans="6:7" ht="12.75" x14ac:dyDescent="0.2">
      <c r="F95" s="53"/>
      <c r="G95" s="53"/>
    </row>
    <row r="96" spans="6:7" ht="12.75" x14ac:dyDescent="0.2">
      <c r="F96" s="53"/>
      <c r="G96" s="53"/>
    </row>
    <row r="97" spans="6:7" ht="12.75" x14ac:dyDescent="0.2">
      <c r="F97" s="53"/>
      <c r="G97" s="53"/>
    </row>
    <row r="98" spans="6:7" ht="12.75" x14ac:dyDescent="0.2">
      <c r="F98" s="53"/>
      <c r="G98" s="53"/>
    </row>
    <row r="99" spans="6:7" ht="12.75" x14ac:dyDescent="0.2">
      <c r="F99" s="53"/>
      <c r="G99" s="53"/>
    </row>
    <row r="100" spans="6:7" ht="12.75" x14ac:dyDescent="0.2">
      <c r="F100" s="53"/>
      <c r="G100" s="53"/>
    </row>
    <row r="101" spans="6:7" ht="12.75" x14ac:dyDescent="0.2">
      <c r="F101" s="53"/>
      <c r="G101" s="53"/>
    </row>
    <row r="102" spans="6:7" ht="12.75" x14ac:dyDescent="0.2">
      <c r="F102" s="53"/>
      <c r="G102" s="53"/>
    </row>
    <row r="103" spans="6:7" ht="12.75" x14ac:dyDescent="0.2">
      <c r="F103" s="53"/>
      <c r="G103" s="53"/>
    </row>
    <row r="104" spans="6:7" ht="12.75" x14ac:dyDescent="0.2">
      <c r="F104" s="53"/>
      <c r="G104" s="53"/>
    </row>
    <row r="105" spans="6:7" ht="12.75" x14ac:dyDescent="0.2">
      <c r="F105" s="53"/>
      <c r="G105" s="53"/>
    </row>
    <row r="106" spans="6:7" ht="12.75" x14ac:dyDescent="0.2">
      <c r="F106" s="53"/>
      <c r="G106" s="53"/>
    </row>
    <row r="107" spans="6:7" ht="12.75" x14ac:dyDescent="0.2">
      <c r="F107" s="53"/>
      <c r="G107" s="53"/>
    </row>
    <row r="108" spans="6:7" ht="12.75" x14ac:dyDescent="0.2">
      <c r="F108" s="53"/>
      <c r="G108" s="53"/>
    </row>
    <row r="109" spans="6:7" ht="12.75" x14ac:dyDescent="0.2">
      <c r="F109" s="53"/>
      <c r="G109" s="53"/>
    </row>
    <row r="110" spans="6:7" ht="12.75" x14ac:dyDescent="0.2">
      <c r="F110" s="53"/>
      <c r="G110" s="53"/>
    </row>
    <row r="111" spans="6:7" ht="12.75" x14ac:dyDescent="0.2">
      <c r="F111" s="53"/>
      <c r="G111" s="53"/>
    </row>
    <row r="112" spans="6:7" ht="12.75" x14ac:dyDescent="0.2">
      <c r="F112" s="53"/>
      <c r="G112" s="53"/>
    </row>
    <row r="113" spans="6:7" ht="12.75" x14ac:dyDescent="0.2">
      <c r="F113" s="53"/>
      <c r="G113" s="53"/>
    </row>
    <row r="114" spans="6:7" ht="12.75" x14ac:dyDescent="0.2">
      <c r="F114" s="53"/>
      <c r="G114" s="53"/>
    </row>
    <row r="115" spans="6:7" ht="12.75" x14ac:dyDescent="0.2">
      <c r="F115" s="53"/>
      <c r="G115" s="53"/>
    </row>
    <row r="116" spans="6:7" ht="12.75" x14ac:dyDescent="0.2">
      <c r="F116" s="53"/>
      <c r="G116" s="53"/>
    </row>
    <row r="117" spans="6:7" ht="12.75" x14ac:dyDescent="0.2">
      <c r="F117" s="34"/>
      <c r="G117" s="34"/>
    </row>
    <row r="118" spans="6:7" ht="12.75" x14ac:dyDescent="0.2">
      <c r="F118" s="34"/>
      <c r="G118" s="34"/>
    </row>
    <row r="119" spans="6:7" ht="12.75" x14ac:dyDescent="0.2">
      <c r="F119" s="34"/>
      <c r="G119" s="34"/>
    </row>
    <row r="120" spans="6:7" ht="12.75" x14ac:dyDescent="0.2">
      <c r="F120" s="53"/>
      <c r="G120" s="53"/>
    </row>
    <row r="122" spans="6:7" x14ac:dyDescent="0.2">
      <c r="F122" s="61"/>
      <c r="G122" s="61"/>
    </row>
    <row r="127" spans="6:7" x14ac:dyDescent="0.2">
      <c r="F127" s="61"/>
      <c r="G127" s="61"/>
    </row>
    <row r="132" spans="6:7" x14ac:dyDescent="0.2">
      <c r="F132" s="61"/>
      <c r="G132" s="61"/>
    </row>
    <row r="137" spans="6:7" x14ac:dyDescent="0.2">
      <c r="F137" s="61"/>
      <c r="G137" s="61"/>
    </row>
    <row r="142" spans="6:7" x14ac:dyDescent="0.2">
      <c r="F142" s="60"/>
      <c r="G142" s="60"/>
    </row>
    <row r="144" spans="6:7" ht="12.75" x14ac:dyDescent="0.2">
      <c r="F144" s="34"/>
      <c r="G144" s="34"/>
    </row>
    <row r="150" spans="6:7" x14ac:dyDescent="0.2">
      <c r="F150" s="60"/>
      <c r="G150" s="60"/>
    </row>
    <row r="152" spans="6:7" x14ac:dyDescent="0.2">
      <c r="F152" s="61"/>
      <c r="G152" s="61"/>
    </row>
    <row r="157" spans="6:7" x14ac:dyDescent="0.2">
      <c r="F157" s="61"/>
      <c r="G157" s="61"/>
    </row>
    <row r="162" spans="6:7" x14ac:dyDescent="0.2">
      <c r="F162" s="61"/>
      <c r="G162" s="61"/>
    </row>
    <row r="167" spans="6:7" x14ac:dyDescent="0.2">
      <c r="F167" s="61"/>
      <c r="G167" s="61"/>
    </row>
    <row r="172" spans="6:7" x14ac:dyDescent="0.2">
      <c r="F172" s="61"/>
      <c r="G172" s="61"/>
    </row>
    <row r="177" spans="6:7" x14ac:dyDescent="0.2">
      <c r="F177" s="60"/>
      <c r="G177" s="60"/>
    </row>
    <row r="194" spans="6:7" x14ac:dyDescent="0.2">
      <c r="F194" s="60"/>
      <c r="G194" s="60"/>
    </row>
    <row r="211" spans="6:7" x14ac:dyDescent="0.2">
      <c r="F211" s="60"/>
      <c r="G211" s="60"/>
    </row>
    <row r="228" spans="6:7" x14ac:dyDescent="0.2">
      <c r="F228" s="60"/>
      <c r="G228" s="60"/>
    </row>
    <row r="240" spans="6:7" x14ac:dyDescent="0.2">
      <c r="F240" s="56"/>
      <c r="G240" s="56"/>
    </row>
    <row r="241" spans="6:7" x14ac:dyDescent="0.2">
      <c r="F241" s="57"/>
      <c r="G241" s="57"/>
    </row>
    <row r="1048564" ht="15" customHeight="1" x14ac:dyDescent="0.2"/>
    <row r="1048576" ht="15" customHeight="1" x14ac:dyDescent="0.2"/>
  </sheetData>
  <mergeCells count="1">
    <mergeCell ref="K3:M3"/>
  </mergeCells>
  <printOptions gridLines="1"/>
  <pageMargins left="0.25" right="0.25" top="0.75" bottom="0.75" header="0.3" footer="0.3"/>
  <pageSetup paperSize="17" scale="52" fitToHeight="2" orientation="landscape" r:id="rId1"/>
  <headerFooter alignWithMargins="0">
    <oddFooter>&amp;LPrinted: &amp;D&amp;R&amp;A</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U1048576"/>
  <sheetViews>
    <sheetView topLeftCell="B1" zoomScaleNormal="100" workbookViewId="0">
      <pane xSplit="4" ySplit="4" topLeftCell="F5" activePane="bottomRight" state="frozen"/>
      <selection pane="topRight" activeCell="E32" sqref="E32"/>
      <selection pane="bottomLeft" activeCell="E32" sqref="E32"/>
      <selection pane="bottomRight" activeCell="B3" sqref="B3"/>
    </sheetView>
  </sheetViews>
  <sheetFormatPr defaultRowHeight="14.25" x14ac:dyDescent="0.2"/>
  <cols>
    <col min="1" max="1" width="36.5703125" style="7" hidden="1" customWidth="1"/>
    <col min="2" max="2" width="9" style="7" customWidth="1"/>
    <col min="3" max="3" width="8.5703125" style="37" bestFit="1" customWidth="1"/>
    <col min="4" max="4" width="44.85546875" style="7" bestFit="1" customWidth="1"/>
    <col min="5" max="5" width="26.42578125" style="7" hidden="1" customWidth="1"/>
    <col min="6" max="6" width="7.140625" style="55" bestFit="1" customWidth="1"/>
    <col min="7" max="7" width="9.42578125" style="55" customWidth="1"/>
    <col min="8" max="8" width="32" style="7" bestFit="1" customWidth="1"/>
    <col min="9" max="9" width="26.42578125" style="24" hidden="1" customWidth="1"/>
    <col min="10" max="10" width="14.140625" style="24" hidden="1" customWidth="1"/>
    <col min="11" max="13" width="14" style="24" customWidth="1"/>
    <col min="14" max="14" width="14.140625" style="24" hidden="1" customWidth="1"/>
    <col min="15" max="15" width="10.42578125" style="47" bestFit="1" customWidth="1"/>
    <col min="16" max="16" width="10.28515625" style="47" customWidth="1"/>
    <col min="17" max="17" width="14.85546875" style="47" bestFit="1" customWidth="1"/>
    <col min="18" max="18" width="10.42578125" style="47" bestFit="1" customWidth="1"/>
    <col min="19" max="19" width="36" style="7" bestFit="1" customWidth="1"/>
    <col min="20" max="20" width="90.28515625" style="7" bestFit="1" customWidth="1"/>
    <col min="21" max="16384" width="9.140625" style="7"/>
  </cols>
  <sheetData>
    <row r="1" spans="1:20" ht="12.75" x14ac:dyDescent="0.2">
      <c r="B1" s="174" t="str">
        <f>"2D Barcode Specifications for City of Portland Business License Tax and Multnomah County Business Income Tax  Form P-"&amp;Instructions!C5</f>
        <v>2D Barcode Specifications for City of Portland Business License Tax and Multnomah County Business Income Tax  Form P-2022</v>
      </c>
      <c r="C1" s="71"/>
      <c r="F1" s="49"/>
      <c r="G1" s="49"/>
    </row>
    <row r="2" spans="1:20" ht="12.75" x14ac:dyDescent="0.2">
      <c r="A2" s="174"/>
      <c r="B2" s="174"/>
      <c r="C2" s="71"/>
      <c r="F2" s="41"/>
      <c r="G2" s="41"/>
      <c r="H2" s="75"/>
      <c r="I2" s="75"/>
      <c r="J2" s="75"/>
      <c r="K2" s="75"/>
      <c r="L2" s="75"/>
      <c r="M2" s="75"/>
      <c r="N2" s="75"/>
    </row>
    <row r="3" spans="1:20" ht="12.75" x14ac:dyDescent="0.2">
      <c r="A3" s="174"/>
      <c r="B3" s="174"/>
      <c r="C3" s="71"/>
      <c r="D3" s="174"/>
      <c r="E3" s="174"/>
      <c r="F3" s="49"/>
      <c r="G3" s="49"/>
      <c r="H3" s="174"/>
      <c r="I3" s="25"/>
      <c r="J3" s="25"/>
      <c r="K3" s="198" t="s">
        <v>334</v>
      </c>
      <c r="L3" s="199"/>
      <c r="M3" s="200"/>
      <c r="N3" s="25"/>
      <c r="O3" s="108"/>
      <c r="P3" s="108"/>
      <c r="Q3" s="108"/>
      <c r="R3" s="108"/>
      <c r="S3" s="174"/>
    </row>
    <row r="4" spans="1:20" ht="38.25" x14ac:dyDescent="0.2">
      <c r="A4" s="59" t="s">
        <v>52</v>
      </c>
      <c r="B4" s="59" t="s">
        <v>53</v>
      </c>
      <c r="C4" s="59" t="s">
        <v>54</v>
      </c>
      <c r="D4" s="5" t="s">
        <v>55</v>
      </c>
      <c r="E4" s="5" t="s">
        <v>56</v>
      </c>
      <c r="F4" s="50" t="s">
        <v>57</v>
      </c>
      <c r="G4" s="50" t="s">
        <v>58</v>
      </c>
      <c r="H4" s="5" t="s">
        <v>59</v>
      </c>
      <c r="I4" s="74" t="s">
        <v>335</v>
      </c>
      <c r="J4" s="139" t="s">
        <v>336</v>
      </c>
      <c r="K4" s="182" t="s">
        <v>336</v>
      </c>
      <c r="L4" s="183" t="s">
        <v>1327</v>
      </c>
      <c r="M4" s="184" t="s">
        <v>337</v>
      </c>
      <c r="N4" s="139" t="s">
        <v>338</v>
      </c>
      <c r="O4" s="109" t="s">
        <v>62</v>
      </c>
      <c r="P4" s="45" t="s">
        <v>339</v>
      </c>
      <c r="Q4" s="109" t="s">
        <v>340</v>
      </c>
      <c r="R4" s="109" t="s">
        <v>65</v>
      </c>
      <c r="S4" s="5" t="s">
        <v>66</v>
      </c>
      <c r="T4" s="5" t="s">
        <v>67</v>
      </c>
    </row>
    <row r="5" spans="1:20" ht="12.75" x14ac:dyDescent="0.2">
      <c r="A5" s="7">
        <v>1</v>
      </c>
      <c r="B5" s="7">
        <v>1</v>
      </c>
      <c r="D5" s="19" t="s">
        <v>68</v>
      </c>
      <c r="E5" s="19" t="s">
        <v>68</v>
      </c>
      <c r="F5" s="34" t="s">
        <v>69</v>
      </c>
      <c r="G5" s="34" t="s">
        <v>70</v>
      </c>
      <c r="H5" s="19" t="str">
        <f t="shared" ref="H5:H21" si="0">_xlfn.CONCAT(RIGHT(_xlfn.CONCAT("000",A5),3),0,E5)</f>
        <v>0010VersionNumber</v>
      </c>
      <c r="I5" s="19" t="s">
        <v>68</v>
      </c>
      <c r="K5" s="159"/>
      <c r="L5" s="155"/>
      <c r="M5" s="160"/>
      <c r="O5" s="47" t="s">
        <v>71</v>
      </c>
      <c r="P5" s="47" t="s">
        <v>69</v>
      </c>
      <c r="Q5" s="47">
        <v>2</v>
      </c>
      <c r="R5" s="47" t="s">
        <v>72</v>
      </c>
      <c r="T5" s="7" t="s">
        <v>71</v>
      </c>
    </row>
    <row r="6" spans="1:20" s="37" customFormat="1" ht="12.75" x14ac:dyDescent="0.2">
      <c r="A6" s="37">
        <f>A5+1</f>
        <v>2</v>
      </c>
      <c r="B6" s="37">
        <v>2</v>
      </c>
      <c r="D6" s="38" t="s">
        <v>73</v>
      </c>
      <c r="E6" s="38" t="s">
        <v>73</v>
      </c>
      <c r="F6" s="53" t="s">
        <v>69</v>
      </c>
      <c r="G6" s="53" t="s">
        <v>70</v>
      </c>
      <c r="H6" s="38" t="str">
        <f t="shared" si="0"/>
        <v>0020DeveloperCode</v>
      </c>
      <c r="I6" s="38" t="s">
        <v>73</v>
      </c>
      <c r="J6" s="40"/>
      <c r="K6" s="159"/>
      <c r="L6" s="155"/>
      <c r="M6" s="160"/>
      <c r="N6" s="40"/>
      <c r="O6" s="93" t="s">
        <v>74</v>
      </c>
      <c r="P6" s="93" t="s">
        <v>69</v>
      </c>
      <c r="Q6" s="93">
        <v>4</v>
      </c>
      <c r="R6" s="93" t="s">
        <v>72</v>
      </c>
      <c r="T6" s="37" t="s">
        <v>75</v>
      </c>
    </row>
    <row r="7" spans="1:20" s="37" customFormat="1" ht="12.75" x14ac:dyDescent="0.2">
      <c r="A7" s="37">
        <f t="shared" ref="A7:A14" si="1">A6+1</f>
        <v>3</v>
      </c>
      <c r="B7" s="37">
        <v>3</v>
      </c>
      <c r="D7" s="38" t="s">
        <v>76</v>
      </c>
      <c r="E7" s="38" t="s">
        <v>76</v>
      </c>
      <c r="F7" s="53" t="s">
        <v>69</v>
      </c>
      <c r="G7" s="53" t="s">
        <v>70</v>
      </c>
      <c r="H7" s="38" t="str">
        <f t="shared" si="0"/>
        <v>0030Jurisdiction</v>
      </c>
      <c r="I7" s="38" t="s">
        <v>76</v>
      </c>
      <c r="J7" s="40"/>
      <c r="K7" s="159"/>
      <c r="L7" s="155"/>
      <c r="M7" s="160"/>
      <c r="N7" s="40"/>
      <c r="O7" s="93" t="s">
        <v>77</v>
      </c>
      <c r="P7" s="93" t="s">
        <v>69</v>
      </c>
      <c r="Q7" s="93">
        <v>4</v>
      </c>
      <c r="R7" s="93" t="s">
        <v>72</v>
      </c>
      <c r="T7" s="37" t="s">
        <v>77</v>
      </c>
    </row>
    <row r="8" spans="1:20" s="37" customFormat="1" ht="12.75" x14ac:dyDescent="0.2">
      <c r="A8" s="37">
        <f t="shared" si="1"/>
        <v>4</v>
      </c>
      <c r="B8" s="37">
        <v>4</v>
      </c>
      <c r="D8" s="38" t="s">
        <v>78</v>
      </c>
      <c r="E8" s="38" t="s">
        <v>78</v>
      </c>
      <c r="F8" s="53" t="s">
        <v>69</v>
      </c>
      <c r="G8" s="53" t="s">
        <v>70</v>
      </c>
      <c r="H8" s="38" t="str">
        <f t="shared" si="0"/>
        <v>0040DescriptionFormName</v>
      </c>
      <c r="I8" s="38" t="s">
        <v>78</v>
      </c>
      <c r="J8" s="40"/>
      <c r="K8" s="159"/>
      <c r="L8" s="155"/>
      <c r="M8" s="160"/>
      <c r="N8" s="40"/>
      <c r="O8" s="93" t="str">
        <f>"P"&amp;Instructions!C5</f>
        <v>P2022</v>
      </c>
      <c r="P8" s="93" t="s">
        <v>69</v>
      </c>
      <c r="Q8" s="90">
        <v>16</v>
      </c>
      <c r="R8" s="93" t="s">
        <v>72</v>
      </c>
      <c r="T8" s="37" t="str">
        <f>O8</f>
        <v>P2022</v>
      </c>
    </row>
    <row r="9" spans="1:20" s="37" customFormat="1" ht="12.75" x14ac:dyDescent="0.2">
      <c r="A9" s="37">
        <f t="shared" si="1"/>
        <v>5</v>
      </c>
      <c r="B9" s="37">
        <v>5</v>
      </c>
      <c r="D9" s="38" t="s">
        <v>79</v>
      </c>
      <c r="E9" s="38" t="s">
        <v>79</v>
      </c>
      <c r="F9" s="53" t="s">
        <v>69</v>
      </c>
      <c r="G9" s="53" t="s">
        <v>70</v>
      </c>
      <c r="H9" s="38" t="str">
        <f t="shared" si="0"/>
        <v>0050SpecificationVersion</v>
      </c>
      <c r="I9" s="38" t="s">
        <v>79</v>
      </c>
      <c r="J9" s="40"/>
      <c r="K9" s="159"/>
      <c r="L9" s="155"/>
      <c r="M9" s="160"/>
      <c r="N9" s="40"/>
      <c r="O9" s="93">
        <f>spec_version</f>
        <v>27</v>
      </c>
      <c r="P9" s="93" t="s">
        <v>69</v>
      </c>
      <c r="Q9" s="93">
        <v>4</v>
      </c>
      <c r="R9" s="93" t="s">
        <v>80</v>
      </c>
      <c r="S9" s="37" t="s">
        <v>81</v>
      </c>
      <c r="T9" s="37">
        <f>O9</f>
        <v>27</v>
      </c>
    </row>
    <row r="10" spans="1:20" s="37" customFormat="1" ht="12.75" x14ac:dyDescent="0.2">
      <c r="A10" s="37">
        <f t="shared" si="1"/>
        <v>6</v>
      </c>
      <c r="B10" s="37">
        <v>6</v>
      </c>
      <c r="D10" s="38" t="s">
        <v>82</v>
      </c>
      <c r="E10" s="38" t="s">
        <v>82</v>
      </c>
      <c r="F10" s="53" t="s">
        <v>69</v>
      </c>
      <c r="G10" s="53" t="s">
        <v>70</v>
      </c>
      <c r="H10" s="38" t="str">
        <f t="shared" si="0"/>
        <v>0060SoftwareFormVersion</v>
      </c>
      <c r="I10" s="38" t="s">
        <v>82</v>
      </c>
      <c r="J10" s="40"/>
      <c r="K10" s="159"/>
      <c r="L10" s="155"/>
      <c r="M10" s="160"/>
      <c r="N10" s="40"/>
      <c r="O10" s="93">
        <v>1</v>
      </c>
      <c r="P10" s="93" t="s">
        <v>69</v>
      </c>
      <c r="Q10" s="93">
        <v>15</v>
      </c>
      <c r="R10" s="93" t="s">
        <v>72</v>
      </c>
      <c r="T10" s="37" t="s">
        <v>83</v>
      </c>
    </row>
    <row r="11" spans="1:20" s="37" customFormat="1" ht="12.75" x14ac:dyDescent="0.2">
      <c r="A11" s="37">
        <f t="shared" si="1"/>
        <v>7</v>
      </c>
      <c r="B11" s="37">
        <v>7</v>
      </c>
      <c r="D11" s="38" t="s">
        <v>84</v>
      </c>
      <c r="E11" s="38" t="s">
        <v>85</v>
      </c>
      <c r="F11" s="53" t="s">
        <v>70</v>
      </c>
      <c r="G11" s="53" t="s">
        <v>70</v>
      </c>
      <c r="H11" s="38" t="str">
        <f t="shared" si="0"/>
        <v>0070periodfrom</v>
      </c>
      <c r="I11" s="38" t="s">
        <v>85</v>
      </c>
      <c r="J11" s="40"/>
      <c r="K11" s="159"/>
      <c r="L11" s="155"/>
      <c r="M11" s="160"/>
      <c r="N11" s="40"/>
      <c r="O11" s="110">
        <v>44562</v>
      </c>
      <c r="P11" s="93" t="s">
        <v>69</v>
      </c>
      <c r="Q11" s="93">
        <v>10</v>
      </c>
      <c r="R11" s="110" t="s">
        <v>72</v>
      </c>
      <c r="S11" s="69" t="s">
        <v>86</v>
      </c>
    </row>
    <row r="12" spans="1:20" s="37" customFormat="1" ht="12.75" x14ac:dyDescent="0.2">
      <c r="A12" s="37">
        <f t="shared" si="1"/>
        <v>8</v>
      </c>
      <c r="B12" s="37">
        <v>8</v>
      </c>
      <c r="D12" s="38" t="s">
        <v>87</v>
      </c>
      <c r="E12" s="38" t="s">
        <v>88</v>
      </c>
      <c r="F12" s="53" t="s">
        <v>70</v>
      </c>
      <c r="G12" s="53" t="s">
        <v>70</v>
      </c>
      <c r="H12" s="38" t="str">
        <f t="shared" si="0"/>
        <v>0080periodto</v>
      </c>
      <c r="I12" s="38" t="s">
        <v>88</v>
      </c>
      <c r="J12" s="40"/>
      <c r="K12" s="159"/>
      <c r="L12" s="155"/>
      <c r="M12" s="160"/>
      <c r="N12" s="40"/>
      <c r="O12" s="110">
        <v>44926</v>
      </c>
      <c r="P12" s="93" t="s">
        <v>69</v>
      </c>
      <c r="Q12" s="93">
        <v>10</v>
      </c>
      <c r="R12" s="110" t="s">
        <v>72</v>
      </c>
      <c r="S12" s="69" t="s">
        <v>86</v>
      </c>
    </row>
    <row r="13" spans="1:20" s="37" customFormat="1" ht="12.75" x14ac:dyDescent="0.2">
      <c r="A13" s="37">
        <f t="shared" si="1"/>
        <v>9</v>
      </c>
      <c r="B13" s="37">
        <v>9</v>
      </c>
      <c r="D13" s="145" t="s">
        <v>89</v>
      </c>
      <c r="E13" s="38" t="s">
        <v>90</v>
      </c>
      <c r="F13" s="53" t="s">
        <v>70</v>
      </c>
      <c r="G13" s="53" t="s">
        <v>70</v>
      </c>
      <c r="H13" s="38" t="str">
        <f t="shared" si="0"/>
        <v>0090accountid</v>
      </c>
      <c r="I13" s="38" t="s">
        <v>90</v>
      </c>
      <c r="J13" s="40" t="s">
        <v>341</v>
      </c>
      <c r="K13" s="159" t="s">
        <v>342</v>
      </c>
      <c r="L13" s="155" t="s">
        <v>343</v>
      </c>
      <c r="M13" s="160"/>
      <c r="N13" s="40" t="s">
        <v>344</v>
      </c>
      <c r="O13" s="93"/>
      <c r="P13" s="93" t="s">
        <v>70</v>
      </c>
      <c r="Q13" s="93">
        <v>10</v>
      </c>
      <c r="R13" s="93" t="s">
        <v>80</v>
      </c>
      <c r="S13" s="37" t="s">
        <v>91</v>
      </c>
      <c r="T13" s="37" t="s">
        <v>92</v>
      </c>
    </row>
    <row r="14" spans="1:20" s="37" customFormat="1" ht="12.75" x14ac:dyDescent="0.2">
      <c r="A14" s="37">
        <f t="shared" si="1"/>
        <v>10</v>
      </c>
      <c r="B14" s="37">
        <v>10</v>
      </c>
      <c r="D14" s="38" t="s">
        <v>93</v>
      </c>
      <c r="E14" s="38" t="s">
        <v>94</v>
      </c>
      <c r="F14" s="53" t="s">
        <v>70</v>
      </c>
      <c r="G14" s="53" t="s">
        <v>70</v>
      </c>
      <c r="H14" s="38" t="str">
        <f t="shared" si="0"/>
        <v>0100taxid</v>
      </c>
      <c r="I14" s="38" t="s">
        <v>94</v>
      </c>
      <c r="J14" s="40"/>
      <c r="K14" s="159"/>
      <c r="L14" s="155"/>
      <c r="M14" s="160"/>
      <c r="N14" s="40"/>
      <c r="O14" s="93"/>
      <c r="P14" s="93" t="s">
        <v>70</v>
      </c>
      <c r="Q14" s="93">
        <v>11</v>
      </c>
      <c r="R14" s="93" t="s">
        <v>72</v>
      </c>
      <c r="S14" s="37" t="s">
        <v>346</v>
      </c>
    </row>
    <row r="15" spans="1:20" s="37" customFormat="1" ht="12.75" x14ac:dyDescent="0.2">
      <c r="A15" s="37">
        <f t="shared" ref="A15:A73" si="2">A14+1</f>
        <v>11</v>
      </c>
      <c r="B15" s="37">
        <v>11</v>
      </c>
      <c r="D15" s="38" t="s">
        <v>96</v>
      </c>
      <c r="E15" s="38" t="s">
        <v>97</v>
      </c>
      <c r="F15" s="53" t="s">
        <v>70</v>
      </c>
      <c r="G15" s="53" t="s">
        <v>70</v>
      </c>
      <c r="H15" s="38" t="str">
        <f t="shared" si="0"/>
        <v>0110naics</v>
      </c>
      <c r="I15" s="38" t="s">
        <v>97</v>
      </c>
      <c r="J15" s="40" t="s">
        <v>96</v>
      </c>
      <c r="K15" s="159" t="s">
        <v>96</v>
      </c>
      <c r="L15" s="155" t="s">
        <v>96</v>
      </c>
      <c r="M15" s="160"/>
      <c r="N15" s="40"/>
      <c r="O15" s="93"/>
      <c r="P15" s="93" t="s">
        <v>70</v>
      </c>
      <c r="Q15" s="111">
        <v>6</v>
      </c>
      <c r="R15" s="111" t="s">
        <v>80</v>
      </c>
      <c r="S15" s="70" t="s">
        <v>98</v>
      </c>
      <c r="T15" s="70" t="s">
        <v>99</v>
      </c>
    </row>
    <row r="16" spans="1:20" s="37" customFormat="1" ht="12.75" x14ac:dyDescent="0.2">
      <c r="A16" s="37">
        <v>13</v>
      </c>
      <c r="B16" s="37">
        <v>12</v>
      </c>
      <c r="D16" s="38" t="s">
        <v>104</v>
      </c>
      <c r="E16" s="38" t="s">
        <v>105</v>
      </c>
      <c r="F16" s="53" t="s">
        <v>70</v>
      </c>
      <c r="G16" s="53" t="s">
        <v>70</v>
      </c>
      <c r="H16" s="38" t="str">
        <f>_xlfn.CONCAT(RIGHT(_xlfn.CONCAT("000",A16),3),0,E16)</f>
        <v>0130busname</v>
      </c>
      <c r="I16" s="38" t="s">
        <v>105</v>
      </c>
      <c r="J16" s="40"/>
      <c r="K16" s="159"/>
      <c r="L16" s="155"/>
      <c r="M16" s="160"/>
      <c r="N16" s="40"/>
      <c r="O16" s="93"/>
      <c r="P16" s="93" t="s">
        <v>70</v>
      </c>
      <c r="Q16" s="93">
        <v>100</v>
      </c>
      <c r="R16" s="93" t="s">
        <v>72</v>
      </c>
    </row>
    <row r="17" spans="1:20" s="37" customFormat="1" ht="12.75" x14ac:dyDescent="0.2">
      <c r="A17" s="37">
        <f t="shared" si="2"/>
        <v>14</v>
      </c>
      <c r="B17" s="37">
        <v>13</v>
      </c>
      <c r="D17" s="38" t="s">
        <v>106</v>
      </c>
      <c r="E17" s="38" t="s">
        <v>107</v>
      </c>
      <c r="F17" s="53" t="s">
        <v>70</v>
      </c>
      <c r="G17" s="53" t="s">
        <v>70</v>
      </c>
      <c r="H17" s="38" t="str">
        <f t="shared" si="0"/>
        <v>0140newmailingaddr</v>
      </c>
      <c r="I17" s="38" t="s">
        <v>107</v>
      </c>
      <c r="J17" s="40"/>
      <c r="K17" s="159" t="s">
        <v>347</v>
      </c>
      <c r="L17" s="155" t="s">
        <v>348</v>
      </c>
      <c r="M17" s="160"/>
      <c r="N17" s="40"/>
      <c r="O17" s="93">
        <v>0</v>
      </c>
      <c r="P17" s="93" t="s">
        <v>69</v>
      </c>
      <c r="Q17" s="93">
        <v>1</v>
      </c>
      <c r="R17" s="93" t="s">
        <v>80</v>
      </c>
      <c r="S17" s="37" t="s">
        <v>102</v>
      </c>
      <c r="T17" s="37" t="s">
        <v>103</v>
      </c>
    </row>
    <row r="18" spans="1:20" s="37" customFormat="1" ht="12.75" x14ac:dyDescent="0.2">
      <c r="A18" s="37">
        <f t="shared" si="2"/>
        <v>15</v>
      </c>
      <c r="B18" s="37">
        <v>14</v>
      </c>
      <c r="D18" s="38" t="s">
        <v>108</v>
      </c>
      <c r="E18" s="38" t="s">
        <v>109</v>
      </c>
      <c r="F18" s="53" t="s">
        <v>70</v>
      </c>
      <c r="G18" s="53" t="s">
        <v>70</v>
      </c>
      <c r="H18" s="38" t="str">
        <f t="shared" si="0"/>
        <v>0150addr2</v>
      </c>
      <c r="I18" s="38" t="s">
        <v>109</v>
      </c>
      <c r="J18" s="40"/>
      <c r="K18" s="159"/>
      <c r="L18" s="155"/>
      <c r="M18" s="160"/>
      <c r="N18" s="40"/>
      <c r="O18" s="93"/>
      <c r="P18" s="93" t="s">
        <v>70</v>
      </c>
      <c r="Q18" s="93">
        <v>75</v>
      </c>
      <c r="R18" s="93" t="s">
        <v>72</v>
      </c>
    </row>
    <row r="19" spans="1:20" s="37" customFormat="1" ht="12.75" x14ac:dyDescent="0.2">
      <c r="A19" s="37">
        <f t="shared" si="2"/>
        <v>16</v>
      </c>
      <c r="B19" s="37">
        <v>15</v>
      </c>
      <c r="D19" s="38" t="s">
        <v>110</v>
      </c>
      <c r="E19" s="38" t="s">
        <v>111</v>
      </c>
      <c r="F19" s="53" t="s">
        <v>70</v>
      </c>
      <c r="G19" s="53" t="s">
        <v>70</v>
      </c>
      <c r="H19" s="38" t="str">
        <f t="shared" si="0"/>
        <v>0160city</v>
      </c>
      <c r="I19" s="38" t="s">
        <v>111</v>
      </c>
      <c r="J19" s="40"/>
      <c r="K19" s="159"/>
      <c r="L19" s="155"/>
      <c r="M19" s="160"/>
      <c r="N19" s="40"/>
      <c r="O19" s="93"/>
      <c r="P19" s="93" t="s">
        <v>70</v>
      </c>
      <c r="Q19" s="93">
        <v>30</v>
      </c>
      <c r="R19" s="93" t="s">
        <v>72</v>
      </c>
    </row>
    <row r="20" spans="1:20" s="37" customFormat="1" ht="12.75" x14ac:dyDescent="0.2">
      <c r="A20" s="37">
        <f t="shared" si="2"/>
        <v>17</v>
      </c>
      <c r="B20" s="37">
        <v>16</v>
      </c>
      <c r="D20" s="38" t="s">
        <v>112</v>
      </c>
      <c r="E20" s="38" t="s">
        <v>113</v>
      </c>
      <c r="F20" s="53" t="s">
        <v>70</v>
      </c>
      <c r="G20" s="53" t="s">
        <v>70</v>
      </c>
      <c r="H20" s="38" t="str">
        <f t="shared" si="0"/>
        <v>0170state</v>
      </c>
      <c r="I20" s="38" t="s">
        <v>113</v>
      </c>
      <c r="J20" s="40"/>
      <c r="K20" s="159"/>
      <c r="L20" s="155"/>
      <c r="M20" s="160"/>
      <c r="N20" s="40"/>
      <c r="O20" s="93"/>
      <c r="P20" s="93" t="s">
        <v>70</v>
      </c>
      <c r="Q20" s="93">
        <v>10</v>
      </c>
      <c r="R20" s="93" t="s">
        <v>72</v>
      </c>
      <c r="T20" s="37" t="s">
        <v>114</v>
      </c>
    </row>
    <row r="21" spans="1:20" s="37" customFormat="1" ht="12.75" x14ac:dyDescent="0.2">
      <c r="A21" s="37">
        <f t="shared" si="2"/>
        <v>18</v>
      </c>
      <c r="B21" s="37">
        <v>17</v>
      </c>
      <c r="D21" s="38" t="s">
        <v>115</v>
      </c>
      <c r="E21" s="38" t="s">
        <v>116</v>
      </c>
      <c r="F21" s="53" t="s">
        <v>70</v>
      </c>
      <c r="G21" s="53" t="s">
        <v>70</v>
      </c>
      <c r="H21" s="38" t="str">
        <f t="shared" si="0"/>
        <v>0180postalcode</v>
      </c>
      <c r="I21" s="38" t="s">
        <v>116</v>
      </c>
      <c r="J21" s="40"/>
      <c r="K21" s="159"/>
      <c r="L21" s="155"/>
      <c r="M21" s="160"/>
      <c r="N21" s="40"/>
      <c r="O21" s="93"/>
      <c r="P21" s="93" t="s">
        <v>70</v>
      </c>
      <c r="Q21" s="93">
        <v>15</v>
      </c>
      <c r="R21" s="93" t="s">
        <v>72</v>
      </c>
      <c r="S21" s="37" t="s">
        <v>117</v>
      </c>
    </row>
    <row r="22" spans="1:20" s="37" customFormat="1" ht="12.75" x14ac:dyDescent="0.2">
      <c r="A22" s="37">
        <v>23</v>
      </c>
      <c r="B22" s="37">
        <v>18</v>
      </c>
      <c r="D22" s="38" t="s">
        <v>126</v>
      </c>
      <c r="E22" s="38" t="s">
        <v>127</v>
      </c>
      <c r="F22" s="53" t="s">
        <v>70</v>
      </c>
      <c r="G22" s="53" t="s">
        <v>70</v>
      </c>
      <c r="H22" s="38" t="str">
        <f t="shared" ref="H22:H36" si="3">_xlfn.CONCAT(RIGHT(_xlfn.CONCAT("000",A22),3),0,E22)</f>
        <v>0230InitialReturn</v>
      </c>
      <c r="I22" s="38" t="s">
        <v>127</v>
      </c>
      <c r="J22" s="40" t="s">
        <v>127</v>
      </c>
      <c r="K22" s="159" t="s">
        <v>127</v>
      </c>
      <c r="L22" s="155" t="s">
        <v>127</v>
      </c>
      <c r="M22" s="160"/>
      <c r="N22" s="40"/>
      <c r="O22" s="93">
        <v>0</v>
      </c>
      <c r="P22" s="93" t="s">
        <v>69</v>
      </c>
      <c r="Q22" s="93">
        <v>1</v>
      </c>
      <c r="R22" s="93" t="s">
        <v>80</v>
      </c>
      <c r="S22" s="37" t="s">
        <v>102</v>
      </c>
      <c r="T22" s="37" t="s">
        <v>103</v>
      </c>
    </row>
    <row r="23" spans="1:20" s="37" customFormat="1" ht="12.75" x14ac:dyDescent="0.2">
      <c r="A23" s="37">
        <f t="shared" si="2"/>
        <v>24</v>
      </c>
      <c r="B23" s="37">
        <v>19</v>
      </c>
      <c r="D23" s="38" t="s">
        <v>128</v>
      </c>
      <c r="E23" s="38" t="s">
        <v>129</v>
      </c>
      <c r="F23" s="53" t="s">
        <v>70</v>
      </c>
      <c r="G23" s="53" t="s">
        <v>70</v>
      </c>
      <c r="H23" s="38" t="str">
        <f t="shared" si="3"/>
        <v>0240FinalReturn</v>
      </c>
      <c r="I23" s="38" t="s">
        <v>129</v>
      </c>
      <c r="J23" s="40" t="s">
        <v>353</v>
      </c>
      <c r="K23" s="159" t="s">
        <v>353</v>
      </c>
      <c r="L23" s="155" t="s">
        <v>129</v>
      </c>
      <c r="M23" s="160"/>
      <c r="N23" s="40"/>
      <c r="O23" s="93">
        <v>0</v>
      </c>
      <c r="P23" s="93" t="s">
        <v>69</v>
      </c>
      <c r="Q23" s="93">
        <v>1</v>
      </c>
      <c r="R23" s="93" t="s">
        <v>80</v>
      </c>
      <c r="S23" s="37" t="s">
        <v>102</v>
      </c>
      <c r="T23" s="37" t="s">
        <v>103</v>
      </c>
    </row>
    <row r="24" spans="1:20" s="37" customFormat="1" ht="12.75" x14ac:dyDescent="0.2">
      <c r="A24" s="37">
        <f t="shared" si="2"/>
        <v>25</v>
      </c>
      <c r="B24" s="37">
        <v>20</v>
      </c>
      <c r="D24" s="38" t="s">
        <v>130</v>
      </c>
      <c r="E24" s="38" t="s">
        <v>131</v>
      </c>
      <c r="F24" s="53" t="s">
        <v>70</v>
      </c>
      <c r="G24" s="53" t="s">
        <v>70</v>
      </c>
      <c r="H24" s="38" t="str">
        <f t="shared" si="3"/>
        <v>0250amendedreturn</v>
      </c>
      <c r="I24" s="38" t="s">
        <v>131</v>
      </c>
      <c r="J24" s="40" t="s">
        <v>354</v>
      </c>
      <c r="K24" s="159" t="s">
        <v>355</v>
      </c>
      <c r="L24" s="155" t="s">
        <v>356</v>
      </c>
      <c r="M24" s="160"/>
      <c r="N24" s="40"/>
      <c r="O24" s="93">
        <v>0</v>
      </c>
      <c r="P24" s="93" t="s">
        <v>69</v>
      </c>
      <c r="Q24" s="93">
        <v>1</v>
      </c>
      <c r="R24" s="93" t="s">
        <v>80</v>
      </c>
      <c r="S24" s="37" t="s">
        <v>102</v>
      </c>
      <c r="T24" s="37" t="s">
        <v>103</v>
      </c>
    </row>
    <row r="25" spans="1:20" s="37" customFormat="1" ht="12.75" x14ac:dyDescent="0.2">
      <c r="A25" s="37">
        <f t="shared" si="2"/>
        <v>26</v>
      </c>
      <c r="B25" s="37">
        <v>21</v>
      </c>
      <c r="D25" s="38" t="s">
        <v>132</v>
      </c>
      <c r="E25" s="38" t="s">
        <v>132</v>
      </c>
      <c r="F25" s="53" t="s">
        <v>70</v>
      </c>
      <c r="G25" s="53" t="s">
        <v>70</v>
      </c>
      <c r="H25" s="38" t="str">
        <f t="shared" si="3"/>
        <v>0260Extension</v>
      </c>
      <c r="I25" s="38" t="s">
        <v>132</v>
      </c>
      <c r="J25" s="40" t="s">
        <v>357</v>
      </c>
      <c r="K25" s="159" t="s">
        <v>357</v>
      </c>
      <c r="L25" s="155" t="s">
        <v>358</v>
      </c>
      <c r="M25" s="160"/>
      <c r="N25" s="40" t="s">
        <v>456</v>
      </c>
      <c r="O25" s="93">
        <v>0</v>
      </c>
      <c r="P25" s="93" t="s">
        <v>69</v>
      </c>
      <c r="Q25" s="93">
        <v>1</v>
      </c>
      <c r="R25" s="93" t="s">
        <v>80</v>
      </c>
      <c r="S25" s="37" t="s">
        <v>102</v>
      </c>
      <c r="T25" s="37" t="s">
        <v>103</v>
      </c>
    </row>
    <row r="26" spans="1:20" s="37" customFormat="1" ht="12.75" x14ac:dyDescent="0.2">
      <c r="A26" s="37">
        <f t="shared" si="2"/>
        <v>27</v>
      </c>
      <c r="B26" s="37">
        <v>22</v>
      </c>
      <c r="C26" s="37" t="s">
        <v>360</v>
      </c>
      <c r="D26" s="38" t="s">
        <v>133</v>
      </c>
      <c r="E26" s="38" t="s">
        <v>134</v>
      </c>
      <c r="F26" s="53" t="s">
        <v>70</v>
      </c>
      <c r="G26" s="53" t="s">
        <v>70</v>
      </c>
      <c r="H26" s="38" t="str">
        <f t="shared" si="3"/>
        <v>0270MCGI</v>
      </c>
      <c r="I26" s="38" t="s">
        <v>134</v>
      </c>
      <c r="J26" s="40" t="s">
        <v>361</v>
      </c>
      <c r="K26" s="159" t="s">
        <v>361</v>
      </c>
      <c r="L26" s="155" t="s">
        <v>361</v>
      </c>
      <c r="M26" s="160" t="s">
        <v>362</v>
      </c>
      <c r="N26" s="40"/>
      <c r="O26" s="93">
        <v>0</v>
      </c>
      <c r="P26" s="93" t="s">
        <v>69</v>
      </c>
      <c r="Q26" s="93">
        <v>16</v>
      </c>
      <c r="R26" s="93" t="s">
        <v>80</v>
      </c>
      <c r="S26" s="37" t="s">
        <v>139</v>
      </c>
      <c r="T26" s="37" t="s">
        <v>140</v>
      </c>
    </row>
    <row r="27" spans="1:20" s="37" customFormat="1" ht="12.75" x14ac:dyDescent="0.2">
      <c r="A27" s="37">
        <f t="shared" si="2"/>
        <v>28</v>
      </c>
      <c r="B27" s="37">
        <v>23</v>
      </c>
      <c r="C27" s="37" t="s">
        <v>363</v>
      </c>
      <c r="D27" s="38" t="s">
        <v>137</v>
      </c>
      <c r="E27" s="38" t="s">
        <v>138</v>
      </c>
      <c r="F27" s="53" t="s">
        <v>70</v>
      </c>
      <c r="G27" s="53" t="s">
        <v>70</v>
      </c>
      <c r="H27" s="38" t="str">
        <f t="shared" si="3"/>
        <v>0280TotalGI</v>
      </c>
      <c r="I27" s="38" t="s">
        <v>138</v>
      </c>
      <c r="J27" s="40" t="s">
        <v>364</v>
      </c>
      <c r="K27" s="159" t="s">
        <v>364</v>
      </c>
      <c r="L27" s="155" t="s">
        <v>365</v>
      </c>
      <c r="M27" s="160" t="s">
        <v>362</v>
      </c>
      <c r="N27" s="40" t="s">
        <v>366</v>
      </c>
      <c r="O27" s="93">
        <v>0</v>
      </c>
      <c r="P27" s="93" t="s">
        <v>69</v>
      </c>
      <c r="Q27" s="93">
        <v>16</v>
      </c>
      <c r="R27" s="93" t="s">
        <v>80</v>
      </c>
      <c r="S27" s="37" t="s">
        <v>139</v>
      </c>
      <c r="T27" s="37" t="s">
        <v>140</v>
      </c>
    </row>
    <row r="28" spans="1:20" s="37" customFormat="1" ht="12.75" x14ac:dyDescent="0.2">
      <c r="A28" s="37">
        <f t="shared" si="2"/>
        <v>29</v>
      </c>
      <c r="B28" s="37">
        <v>24</v>
      </c>
      <c r="C28" s="37" t="s">
        <v>367</v>
      </c>
      <c r="D28" s="37" t="s">
        <v>141</v>
      </c>
      <c r="E28" s="38" t="s">
        <v>142</v>
      </c>
      <c r="F28" s="53" t="s">
        <v>70</v>
      </c>
      <c r="G28" s="53" t="s">
        <v>70</v>
      </c>
      <c r="H28" s="38" t="str">
        <f t="shared" si="3"/>
        <v>0290MCApportionment</v>
      </c>
      <c r="I28" s="38" t="s">
        <v>142</v>
      </c>
      <c r="J28" s="40" t="s">
        <v>368</v>
      </c>
      <c r="K28" s="159" t="s">
        <v>368</v>
      </c>
      <c r="L28" s="155" t="s">
        <v>368</v>
      </c>
      <c r="M28" s="160" t="s">
        <v>369</v>
      </c>
      <c r="N28" s="40"/>
      <c r="O28" s="93">
        <v>0</v>
      </c>
      <c r="P28" s="93" t="s">
        <v>69</v>
      </c>
      <c r="Q28" s="93">
        <v>8</v>
      </c>
      <c r="R28" s="93" t="s">
        <v>80</v>
      </c>
      <c r="S28" s="37" t="s">
        <v>143</v>
      </c>
      <c r="T28" s="37" t="s">
        <v>144</v>
      </c>
    </row>
    <row r="29" spans="1:20" s="37" customFormat="1" ht="12.75" x14ac:dyDescent="0.2">
      <c r="A29" s="37">
        <f t="shared" si="2"/>
        <v>30</v>
      </c>
      <c r="B29" s="37">
        <v>25</v>
      </c>
      <c r="C29" s="37" t="s">
        <v>370</v>
      </c>
      <c r="D29" s="38" t="s">
        <v>145</v>
      </c>
      <c r="E29" s="38" t="s">
        <v>146</v>
      </c>
      <c r="F29" s="53" t="s">
        <v>70</v>
      </c>
      <c r="G29" s="53" t="s">
        <v>70</v>
      </c>
      <c r="H29" s="38" t="str">
        <f t="shared" si="3"/>
        <v>0300CPGI</v>
      </c>
      <c r="I29" s="38" t="s">
        <v>146</v>
      </c>
      <c r="J29" s="40" t="s">
        <v>371</v>
      </c>
      <c r="K29" s="159" t="s">
        <v>371</v>
      </c>
      <c r="L29" s="155" t="s">
        <v>371</v>
      </c>
      <c r="M29" s="160" t="s">
        <v>362</v>
      </c>
      <c r="N29" s="40"/>
      <c r="O29" s="93">
        <v>0</v>
      </c>
      <c r="P29" s="93" t="s">
        <v>69</v>
      </c>
      <c r="Q29" s="93">
        <v>16</v>
      </c>
      <c r="R29" s="93" t="s">
        <v>80</v>
      </c>
      <c r="S29" s="37" t="s">
        <v>139</v>
      </c>
      <c r="T29" s="37" t="s">
        <v>140</v>
      </c>
    </row>
    <row r="30" spans="1:20" s="37" customFormat="1" ht="12.75" x14ac:dyDescent="0.2">
      <c r="A30" s="37">
        <f t="shared" si="2"/>
        <v>31</v>
      </c>
      <c r="B30" s="37">
        <v>26</v>
      </c>
      <c r="C30" s="37" t="s">
        <v>372</v>
      </c>
      <c r="D30" s="38" t="s">
        <v>147</v>
      </c>
      <c r="E30" s="38" t="s">
        <v>148</v>
      </c>
      <c r="F30" s="53" t="s">
        <v>70</v>
      </c>
      <c r="G30" s="53" t="s">
        <v>70</v>
      </c>
      <c r="H30" s="38" t="str">
        <f t="shared" si="3"/>
        <v>0310TotalGICPDifferent</v>
      </c>
      <c r="I30" s="38" t="s">
        <v>148</v>
      </c>
      <c r="J30" s="40" t="s">
        <v>373</v>
      </c>
      <c r="K30" s="159" t="s">
        <v>373</v>
      </c>
      <c r="L30" s="155" t="s">
        <v>373</v>
      </c>
      <c r="M30" s="160" t="s">
        <v>362</v>
      </c>
      <c r="N30" s="40"/>
      <c r="O30" s="93">
        <v>0</v>
      </c>
      <c r="P30" s="93" t="s">
        <v>69</v>
      </c>
      <c r="Q30" s="93">
        <v>16</v>
      </c>
      <c r="R30" s="93" t="s">
        <v>80</v>
      </c>
      <c r="S30" s="37" t="s">
        <v>139</v>
      </c>
      <c r="T30" s="37" t="s">
        <v>140</v>
      </c>
    </row>
    <row r="31" spans="1:20" s="37" customFormat="1" ht="12.75" x14ac:dyDescent="0.2">
      <c r="A31" s="37">
        <f t="shared" si="2"/>
        <v>32</v>
      </c>
      <c r="B31" s="37">
        <v>27</v>
      </c>
      <c r="C31" s="37" t="s">
        <v>374</v>
      </c>
      <c r="D31" s="38" t="s">
        <v>149</v>
      </c>
      <c r="E31" s="38" t="s">
        <v>150</v>
      </c>
      <c r="F31" s="53" t="s">
        <v>70</v>
      </c>
      <c r="G31" s="53" t="s">
        <v>70</v>
      </c>
      <c r="H31" s="38" t="str">
        <f t="shared" si="3"/>
        <v>0320CPApportionment</v>
      </c>
      <c r="I31" s="38" t="s">
        <v>150</v>
      </c>
      <c r="J31" s="40" t="s">
        <v>375</v>
      </c>
      <c r="K31" s="159" t="s">
        <v>375</v>
      </c>
      <c r="L31" s="155" t="s">
        <v>375</v>
      </c>
      <c r="M31" s="160" t="s">
        <v>369</v>
      </c>
      <c r="N31" s="40"/>
      <c r="O31" s="93">
        <v>0</v>
      </c>
      <c r="P31" s="93" t="s">
        <v>69</v>
      </c>
      <c r="Q31" s="93">
        <v>8</v>
      </c>
      <c r="R31" s="93" t="s">
        <v>80</v>
      </c>
      <c r="S31" s="37" t="s">
        <v>143</v>
      </c>
      <c r="T31" s="37" t="s">
        <v>144</v>
      </c>
    </row>
    <row r="32" spans="1:20" s="37" customFormat="1" ht="12.75" x14ac:dyDescent="0.2">
      <c r="A32" s="37">
        <f t="shared" si="2"/>
        <v>33</v>
      </c>
      <c r="B32" s="37">
        <v>28</v>
      </c>
      <c r="D32" s="145" t="s">
        <v>151</v>
      </c>
      <c r="E32" s="38" t="s">
        <v>152</v>
      </c>
      <c r="F32" s="53" t="s">
        <v>70</v>
      </c>
      <c r="G32" s="53" t="s">
        <v>70</v>
      </c>
      <c r="H32" s="38" t="str">
        <f t="shared" si="3"/>
        <v>0330MCExempt</v>
      </c>
      <c r="I32" s="38" t="s">
        <v>152</v>
      </c>
      <c r="J32" s="40" t="s">
        <v>376</v>
      </c>
      <c r="K32" s="159" t="s">
        <v>376</v>
      </c>
      <c r="L32" s="155" t="s">
        <v>376</v>
      </c>
      <c r="M32" s="160"/>
      <c r="N32" s="40"/>
      <c r="O32" s="93">
        <v>0</v>
      </c>
      <c r="P32" s="93" t="s">
        <v>69</v>
      </c>
      <c r="Q32" s="93">
        <v>1</v>
      </c>
      <c r="R32" s="93" t="s">
        <v>80</v>
      </c>
      <c r="S32" s="37" t="s">
        <v>102</v>
      </c>
      <c r="T32" s="37" t="s">
        <v>103</v>
      </c>
    </row>
    <row r="33" spans="1:21" s="37" customFormat="1" ht="12.75" x14ac:dyDescent="0.2">
      <c r="A33" s="37">
        <f t="shared" si="2"/>
        <v>34</v>
      </c>
      <c r="B33" s="37">
        <v>29</v>
      </c>
      <c r="D33" s="145" t="s">
        <v>153</v>
      </c>
      <c r="E33" s="38" t="s">
        <v>154</v>
      </c>
      <c r="F33" s="53" t="s">
        <v>70</v>
      </c>
      <c r="G33" s="53" t="s">
        <v>70</v>
      </c>
      <c r="H33" s="38" t="str">
        <f t="shared" si="3"/>
        <v>0340MCExemptReason</v>
      </c>
      <c r="I33" s="38" t="s">
        <v>154</v>
      </c>
      <c r="K33" s="159" t="s">
        <v>378</v>
      </c>
      <c r="L33" s="155" t="s">
        <v>378</v>
      </c>
      <c r="M33" s="160"/>
      <c r="O33" s="93">
        <v>0</v>
      </c>
      <c r="P33" s="93" t="s">
        <v>69</v>
      </c>
      <c r="Q33" s="93">
        <v>2</v>
      </c>
      <c r="R33" s="93" t="s">
        <v>80</v>
      </c>
      <c r="S33" s="37" t="s">
        <v>155</v>
      </c>
      <c r="T33" s="37" t="s">
        <v>156</v>
      </c>
      <c r="U33" s="37" t="s">
        <v>157</v>
      </c>
    </row>
    <row r="34" spans="1:21" s="37" customFormat="1" ht="12.75" x14ac:dyDescent="0.2">
      <c r="A34" s="37">
        <f t="shared" si="2"/>
        <v>35</v>
      </c>
      <c r="B34" s="37">
        <v>30</v>
      </c>
      <c r="D34" s="145" t="s">
        <v>158</v>
      </c>
      <c r="E34" s="38" t="s">
        <v>159</v>
      </c>
      <c r="F34" s="53" t="s">
        <v>70</v>
      </c>
      <c r="G34" s="53" t="s">
        <v>70</v>
      </c>
      <c r="H34" s="38" t="str">
        <f t="shared" si="3"/>
        <v>0350CPExempt</v>
      </c>
      <c r="I34" s="38" t="s">
        <v>159</v>
      </c>
      <c r="J34" s="40" t="s">
        <v>380</v>
      </c>
      <c r="K34" s="159" t="s">
        <v>380</v>
      </c>
      <c r="L34" s="155" t="s">
        <v>380</v>
      </c>
      <c r="M34" s="160"/>
      <c r="N34" s="40"/>
      <c r="O34" s="93">
        <v>0</v>
      </c>
      <c r="P34" s="93" t="s">
        <v>69</v>
      </c>
      <c r="Q34" s="93">
        <v>1</v>
      </c>
      <c r="R34" s="93" t="s">
        <v>80</v>
      </c>
      <c r="S34" s="37" t="s">
        <v>102</v>
      </c>
      <c r="T34" s="37" t="s">
        <v>103</v>
      </c>
    </row>
    <row r="35" spans="1:21" s="37" customFormat="1" ht="12.75" x14ac:dyDescent="0.2">
      <c r="A35" s="37">
        <f t="shared" si="2"/>
        <v>36</v>
      </c>
      <c r="B35" s="37">
        <v>31</v>
      </c>
      <c r="D35" s="145" t="s">
        <v>160</v>
      </c>
      <c r="E35" s="38" t="s">
        <v>161</v>
      </c>
      <c r="F35" s="53" t="s">
        <v>70</v>
      </c>
      <c r="G35" s="53" t="s">
        <v>70</v>
      </c>
      <c r="H35" s="38" t="str">
        <f t="shared" si="3"/>
        <v>0360CPExemptReason</v>
      </c>
      <c r="I35" s="38" t="s">
        <v>161</v>
      </c>
      <c r="J35" s="40"/>
      <c r="K35" s="159" t="s">
        <v>381</v>
      </c>
      <c r="L35" s="155" t="s">
        <v>381</v>
      </c>
      <c r="M35" s="160"/>
      <c r="N35" s="40"/>
      <c r="O35" s="93">
        <v>0</v>
      </c>
      <c r="P35" s="93" t="s">
        <v>69</v>
      </c>
      <c r="Q35" s="93">
        <v>2</v>
      </c>
      <c r="R35" s="93" t="s">
        <v>80</v>
      </c>
      <c r="S35" s="37" t="s">
        <v>155</v>
      </c>
      <c r="T35" s="37" t="s">
        <v>162</v>
      </c>
      <c r="U35" s="37" t="s">
        <v>157</v>
      </c>
    </row>
    <row r="36" spans="1:21" s="37" customFormat="1" ht="12.75" x14ac:dyDescent="0.2">
      <c r="A36" s="37">
        <f t="shared" si="2"/>
        <v>37</v>
      </c>
      <c r="B36" s="37">
        <v>32</v>
      </c>
      <c r="C36" s="37" t="s">
        <v>382</v>
      </c>
      <c r="D36" s="38" t="s">
        <v>466</v>
      </c>
      <c r="E36" s="38" t="s">
        <v>164</v>
      </c>
      <c r="F36" s="53" t="s">
        <v>70</v>
      </c>
      <c r="G36" s="53" t="s">
        <v>70</v>
      </c>
      <c r="H36" s="38" t="str">
        <f t="shared" si="3"/>
        <v>0370NetIncome</v>
      </c>
      <c r="I36" s="38" t="s">
        <v>164</v>
      </c>
      <c r="J36" s="37" t="s">
        <v>164</v>
      </c>
      <c r="K36" s="159" t="s">
        <v>164</v>
      </c>
      <c r="L36" s="155" t="s">
        <v>164</v>
      </c>
      <c r="M36" s="160" t="s">
        <v>468</v>
      </c>
      <c r="O36" s="93">
        <v>0</v>
      </c>
      <c r="P36" s="93" t="s">
        <v>69</v>
      </c>
      <c r="Q36" s="93">
        <v>16</v>
      </c>
      <c r="R36" s="93" t="s">
        <v>80</v>
      </c>
      <c r="S36" s="37" t="s">
        <v>135</v>
      </c>
      <c r="T36" s="37" t="s">
        <v>136</v>
      </c>
    </row>
    <row r="37" spans="1:21" s="37" customFormat="1" ht="12.75" x14ac:dyDescent="0.2">
      <c r="A37" s="37">
        <v>42</v>
      </c>
      <c r="B37" s="37">
        <v>33</v>
      </c>
      <c r="C37" s="37" t="s">
        <v>472</v>
      </c>
      <c r="D37" s="38" t="s">
        <v>173</v>
      </c>
      <c r="E37" s="38" t="s">
        <v>174</v>
      </c>
      <c r="F37" s="53" t="s">
        <v>70</v>
      </c>
      <c r="G37" s="53" t="s">
        <v>70</v>
      </c>
      <c r="H37" s="38" t="str">
        <f t="shared" ref="H37:H64" si="4">_xlfn.CONCAT(RIGHT(_xlfn.CONCAT("000",A37),3),0,E37)</f>
        <v>0420TaxAddBack</v>
      </c>
      <c r="I37" s="38" t="s">
        <v>174</v>
      </c>
      <c r="J37" s="37" t="s">
        <v>174</v>
      </c>
      <c r="K37" s="159" t="s">
        <v>174</v>
      </c>
      <c r="L37" s="155" t="s">
        <v>174</v>
      </c>
      <c r="M37" s="160" t="s">
        <v>362</v>
      </c>
      <c r="O37" s="93">
        <v>0</v>
      </c>
      <c r="P37" s="93" t="s">
        <v>69</v>
      </c>
      <c r="Q37" s="93">
        <v>16</v>
      </c>
      <c r="R37" s="93" t="s">
        <v>80</v>
      </c>
      <c r="S37" s="37" t="s">
        <v>139</v>
      </c>
      <c r="T37" s="37" t="s">
        <v>140</v>
      </c>
    </row>
    <row r="38" spans="1:21" s="37" customFormat="1" ht="12.75" x14ac:dyDescent="0.2">
      <c r="A38" s="37">
        <f t="shared" si="2"/>
        <v>43</v>
      </c>
      <c r="B38" s="37">
        <v>34</v>
      </c>
      <c r="C38" s="37" t="s">
        <v>386</v>
      </c>
      <c r="D38" s="38" t="s">
        <v>175</v>
      </c>
      <c r="E38" s="38" t="s">
        <v>176</v>
      </c>
      <c r="F38" s="53" t="s">
        <v>70</v>
      </c>
      <c r="G38" s="53" t="s">
        <v>70</v>
      </c>
      <c r="H38" s="38" t="str">
        <f t="shared" si="4"/>
        <v>0430OwnersCompAddBack</v>
      </c>
      <c r="I38" s="38" t="s">
        <v>176</v>
      </c>
      <c r="J38" s="37" t="s">
        <v>387</v>
      </c>
      <c r="K38" s="159" t="s">
        <v>387</v>
      </c>
      <c r="L38" s="155" t="s">
        <v>387</v>
      </c>
      <c r="M38" s="160" t="s">
        <v>362</v>
      </c>
      <c r="O38" s="93">
        <v>0</v>
      </c>
      <c r="P38" s="93" t="s">
        <v>69</v>
      </c>
      <c r="Q38" s="93">
        <v>16</v>
      </c>
      <c r="R38" s="93" t="s">
        <v>80</v>
      </c>
      <c r="S38" s="37" t="s">
        <v>139</v>
      </c>
      <c r="T38" s="37" t="s">
        <v>140</v>
      </c>
    </row>
    <row r="39" spans="1:21" s="37" customFormat="1" ht="12.75" x14ac:dyDescent="0.2">
      <c r="A39" s="37">
        <f t="shared" si="2"/>
        <v>44</v>
      </c>
      <c r="B39" s="37">
        <v>35</v>
      </c>
      <c r="D39" s="38" t="s">
        <v>473</v>
      </c>
      <c r="E39" s="38" t="s">
        <v>178</v>
      </c>
      <c r="F39" s="53" t="s">
        <v>70</v>
      </c>
      <c r="G39" s="53" t="s">
        <v>70</v>
      </c>
      <c r="H39" s="38" t="str">
        <f t="shared" si="4"/>
        <v>0440NumofOwners</v>
      </c>
      <c r="I39" s="38" t="s">
        <v>178</v>
      </c>
      <c r="J39" s="37" t="s">
        <v>388</v>
      </c>
      <c r="K39" s="159" t="s">
        <v>388</v>
      </c>
      <c r="L39" s="155" t="s">
        <v>474</v>
      </c>
      <c r="M39" s="160" t="s">
        <v>362</v>
      </c>
      <c r="N39" s="37" t="s">
        <v>475</v>
      </c>
      <c r="O39" s="93">
        <v>0</v>
      </c>
      <c r="P39" s="93" t="s">
        <v>69</v>
      </c>
      <c r="Q39" s="93">
        <v>8</v>
      </c>
      <c r="R39" s="93" t="s">
        <v>80</v>
      </c>
      <c r="S39" s="37" t="s">
        <v>391</v>
      </c>
      <c r="T39" s="37" t="s">
        <v>185</v>
      </c>
    </row>
    <row r="40" spans="1:21" s="37" customFormat="1" ht="12.75" x14ac:dyDescent="0.2">
      <c r="A40" s="37">
        <f t="shared" si="2"/>
        <v>45</v>
      </c>
      <c r="B40" s="37">
        <v>36</v>
      </c>
      <c r="D40" s="38" t="s">
        <v>180</v>
      </c>
      <c r="E40" s="38" t="s">
        <v>181</v>
      </c>
      <c r="F40" s="53" t="s">
        <v>70</v>
      </c>
      <c r="G40" s="53" t="s">
        <v>70</v>
      </c>
      <c r="H40" s="38" t="str">
        <f t="shared" si="4"/>
        <v>0450NumOfLP</v>
      </c>
      <c r="I40" s="38" t="s">
        <v>181</v>
      </c>
      <c r="J40" s="37" t="s">
        <v>476</v>
      </c>
      <c r="K40" s="159" t="s">
        <v>476</v>
      </c>
      <c r="L40" s="155" t="s">
        <v>477</v>
      </c>
      <c r="M40" s="160" t="s">
        <v>362</v>
      </c>
      <c r="N40" s="37" t="s">
        <v>475</v>
      </c>
      <c r="O40" s="93">
        <v>0</v>
      </c>
      <c r="P40" s="93" t="s">
        <v>69</v>
      </c>
      <c r="Q40" s="93">
        <v>8</v>
      </c>
      <c r="R40" s="93" t="s">
        <v>80</v>
      </c>
      <c r="S40" s="37" t="s">
        <v>391</v>
      </c>
      <c r="T40" s="37" t="s">
        <v>185</v>
      </c>
    </row>
    <row r="41" spans="1:21" s="37" customFormat="1" ht="12.75" x14ac:dyDescent="0.2">
      <c r="A41" s="37">
        <f t="shared" si="2"/>
        <v>46</v>
      </c>
      <c r="B41" s="37">
        <v>37</v>
      </c>
      <c r="D41" s="38" t="s">
        <v>182</v>
      </c>
      <c r="E41" s="38" t="s">
        <v>183</v>
      </c>
      <c r="F41" s="53" t="s">
        <v>70</v>
      </c>
      <c r="G41" s="53" t="s">
        <v>70</v>
      </c>
      <c r="H41" s="38" t="str">
        <f t="shared" si="4"/>
        <v>0460TotalPaidToLP</v>
      </c>
      <c r="I41" s="38" t="s">
        <v>183</v>
      </c>
      <c r="J41" s="37" t="s">
        <v>478</v>
      </c>
      <c r="K41" s="159" t="s">
        <v>478</v>
      </c>
      <c r="L41" s="155" t="s">
        <v>479</v>
      </c>
      <c r="M41" s="160" t="s">
        <v>362</v>
      </c>
      <c r="N41" s="37" t="s">
        <v>475</v>
      </c>
      <c r="O41" s="93">
        <v>0</v>
      </c>
      <c r="P41" s="93" t="s">
        <v>69</v>
      </c>
      <c r="Q41" s="93">
        <v>16</v>
      </c>
      <c r="R41" s="93" t="s">
        <v>80</v>
      </c>
      <c r="S41" s="37" t="s">
        <v>139</v>
      </c>
      <c r="T41" s="37" t="s">
        <v>140</v>
      </c>
    </row>
    <row r="42" spans="1:21" s="37" customFormat="1" ht="12.75" x14ac:dyDescent="0.2">
      <c r="A42" s="37">
        <f t="shared" si="2"/>
        <v>47</v>
      </c>
      <c r="B42" s="37">
        <v>38</v>
      </c>
      <c r="C42" s="37" t="s">
        <v>392</v>
      </c>
      <c r="D42" s="38" t="s">
        <v>186</v>
      </c>
      <c r="E42" s="38" t="s">
        <v>187</v>
      </c>
      <c r="F42" s="53" t="s">
        <v>70</v>
      </c>
      <c r="G42" s="53" t="s">
        <v>70</v>
      </c>
      <c r="H42" s="38" t="str">
        <f t="shared" si="4"/>
        <v>0470OtherAddandSub</v>
      </c>
      <c r="I42" s="38" t="s">
        <v>187</v>
      </c>
      <c r="J42" s="37" t="s">
        <v>467</v>
      </c>
      <c r="K42" s="159" t="s">
        <v>467</v>
      </c>
      <c r="L42" s="155" t="s">
        <v>467</v>
      </c>
      <c r="M42" s="160" t="s">
        <v>468</v>
      </c>
      <c r="O42" s="93">
        <v>0</v>
      </c>
      <c r="P42" s="93" t="s">
        <v>69</v>
      </c>
      <c r="Q42" s="93">
        <v>16</v>
      </c>
      <c r="R42" s="93" t="s">
        <v>80</v>
      </c>
      <c r="S42" s="37" t="s">
        <v>135</v>
      </c>
      <c r="T42" s="37" t="s">
        <v>136</v>
      </c>
    </row>
    <row r="43" spans="1:21" s="37" customFormat="1" ht="12.75" x14ac:dyDescent="0.2">
      <c r="A43" s="37">
        <f t="shared" si="2"/>
        <v>48</v>
      </c>
      <c r="B43" s="37">
        <v>39</v>
      </c>
      <c r="C43" s="37" t="s">
        <v>395</v>
      </c>
      <c r="D43" s="38" t="s">
        <v>188</v>
      </c>
      <c r="E43" s="38" t="s">
        <v>189</v>
      </c>
      <c r="F43" s="53" t="s">
        <v>70</v>
      </c>
      <c r="G43" s="53" t="s">
        <v>70</v>
      </c>
      <c r="H43" s="38" t="str">
        <f t="shared" si="4"/>
        <v>0480AdjNI</v>
      </c>
      <c r="I43" s="38" t="s">
        <v>189</v>
      </c>
      <c r="J43" s="37" t="s">
        <v>396</v>
      </c>
      <c r="K43" s="159" t="s">
        <v>396</v>
      </c>
      <c r="L43" s="155" t="s">
        <v>396</v>
      </c>
      <c r="M43" s="160" t="s">
        <v>468</v>
      </c>
      <c r="O43" s="93">
        <v>0</v>
      </c>
      <c r="P43" s="93" t="s">
        <v>69</v>
      </c>
      <c r="Q43" s="93">
        <v>16</v>
      </c>
      <c r="R43" s="93" t="s">
        <v>80</v>
      </c>
      <c r="S43" s="37" t="s">
        <v>135</v>
      </c>
      <c r="T43" s="37" t="s">
        <v>136</v>
      </c>
    </row>
    <row r="44" spans="1:21" s="37" customFormat="1" ht="12.75" x14ac:dyDescent="0.2">
      <c r="A44" s="37">
        <f t="shared" si="2"/>
        <v>49</v>
      </c>
      <c r="B44" s="37">
        <v>40</v>
      </c>
      <c r="C44" s="37" t="s">
        <v>397</v>
      </c>
      <c r="D44" s="38" t="s">
        <v>190</v>
      </c>
      <c r="E44" s="38" t="s">
        <v>191</v>
      </c>
      <c r="F44" s="53" t="s">
        <v>70</v>
      </c>
      <c r="G44" s="53" t="s">
        <v>70</v>
      </c>
      <c r="H44" s="38" t="str">
        <f t="shared" si="4"/>
        <v>0490MCModifications</v>
      </c>
      <c r="I44" s="38" t="s">
        <v>191</v>
      </c>
      <c r="J44" s="37" t="s">
        <v>398</v>
      </c>
      <c r="K44" s="159" t="s">
        <v>398</v>
      </c>
      <c r="L44" s="155" t="s">
        <v>398</v>
      </c>
      <c r="M44" s="160" t="s">
        <v>468</v>
      </c>
      <c r="O44" s="93">
        <v>0</v>
      </c>
      <c r="P44" s="93" t="s">
        <v>69</v>
      </c>
      <c r="Q44" s="93">
        <v>16</v>
      </c>
      <c r="R44" s="93" t="s">
        <v>80</v>
      </c>
      <c r="S44" s="37" t="s">
        <v>135</v>
      </c>
      <c r="T44" s="37" t="s">
        <v>136</v>
      </c>
    </row>
    <row r="45" spans="1:21" s="37" customFormat="1" ht="12.75" x14ac:dyDescent="0.2">
      <c r="A45" s="37">
        <f t="shared" si="2"/>
        <v>50</v>
      </c>
      <c r="B45" s="37">
        <v>41</v>
      </c>
      <c r="C45" s="37" t="s">
        <v>399</v>
      </c>
      <c r="D45" s="38" t="s">
        <v>192</v>
      </c>
      <c r="E45" s="38" t="s">
        <v>193</v>
      </c>
      <c r="F45" s="53" t="s">
        <v>70</v>
      </c>
      <c r="G45" s="53" t="s">
        <v>70</v>
      </c>
      <c r="H45" s="38" t="str">
        <f t="shared" si="4"/>
        <v>0500MCNI</v>
      </c>
      <c r="I45" s="38" t="s">
        <v>193</v>
      </c>
      <c r="J45" s="37" t="s">
        <v>400</v>
      </c>
      <c r="K45" s="159" t="s">
        <v>400</v>
      </c>
      <c r="L45" s="155" t="s">
        <v>400</v>
      </c>
      <c r="M45" s="160" t="s">
        <v>468</v>
      </c>
      <c r="O45" s="93">
        <v>0</v>
      </c>
      <c r="P45" s="93" t="s">
        <v>69</v>
      </c>
      <c r="Q45" s="93">
        <v>16</v>
      </c>
      <c r="R45" s="93" t="s">
        <v>80</v>
      </c>
      <c r="S45" s="37" t="s">
        <v>135</v>
      </c>
      <c r="T45" s="37" t="s">
        <v>136</v>
      </c>
    </row>
    <row r="46" spans="1:21" s="37" customFormat="1" ht="12.75" x14ac:dyDescent="0.2">
      <c r="A46" s="37">
        <f t="shared" si="2"/>
        <v>51</v>
      </c>
      <c r="B46" s="37">
        <v>42</v>
      </c>
      <c r="C46" s="37" t="s">
        <v>401</v>
      </c>
      <c r="D46" s="38" t="s">
        <v>194</v>
      </c>
      <c r="E46" s="38" t="s">
        <v>195</v>
      </c>
      <c r="F46" s="53" t="s">
        <v>70</v>
      </c>
      <c r="G46" s="53" t="s">
        <v>70</v>
      </c>
      <c r="H46" s="38" t="str">
        <f t="shared" si="4"/>
        <v>0510MCOwnersComp</v>
      </c>
      <c r="I46" s="38" t="s">
        <v>195</v>
      </c>
      <c r="J46" s="37" t="s">
        <v>402</v>
      </c>
      <c r="K46" s="159" t="s">
        <v>402</v>
      </c>
      <c r="L46" s="155" t="s">
        <v>402</v>
      </c>
      <c r="M46" s="160" t="s">
        <v>403</v>
      </c>
      <c r="O46" s="93">
        <v>0</v>
      </c>
      <c r="P46" s="93" t="s">
        <v>69</v>
      </c>
      <c r="Q46" s="93">
        <v>16</v>
      </c>
      <c r="R46" s="93" t="s">
        <v>80</v>
      </c>
      <c r="S46" s="37" t="s">
        <v>135</v>
      </c>
      <c r="T46" s="37" t="s">
        <v>196</v>
      </c>
    </row>
    <row r="47" spans="1:21" s="37" customFormat="1" ht="12.75" x14ac:dyDescent="0.2">
      <c r="A47" s="37">
        <f t="shared" si="2"/>
        <v>52</v>
      </c>
      <c r="B47" s="37">
        <v>43</v>
      </c>
      <c r="C47" s="37" t="s">
        <v>404</v>
      </c>
      <c r="D47" s="38" t="s">
        <v>197</v>
      </c>
      <c r="E47" s="38" t="s">
        <v>198</v>
      </c>
      <c r="F47" s="53" t="s">
        <v>70</v>
      </c>
      <c r="G47" s="53" t="s">
        <v>70</v>
      </c>
      <c r="H47" s="38" t="str">
        <f t="shared" si="4"/>
        <v>0520MCSubjectNI</v>
      </c>
      <c r="I47" s="38" t="s">
        <v>198</v>
      </c>
      <c r="J47" s="37" t="s">
        <v>405</v>
      </c>
      <c r="K47" s="159" t="s">
        <v>405</v>
      </c>
      <c r="L47" s="155" t="s">
        <v>405</v>
      </c>
      <c r="M47" s="160" t="s">
        <v>468</v>
      </c>
      <c r="O47" s="93">
        <v>0</v>
      </c>
      <c r="P47" s="93" t="s">
        <v>69</v>
      </c>
      <c r="Q47" s="93">
        <v>16</v>
      </c>
      <c r="R47" s="93" t="s">
        <v>80</v>
      </c>
      <c r="S47" s="37" t="s">
        <v>135</v>
      </c>
      <c r="T47" s="37" t="s">
        <v>136</v>
      </c>
    </row>
    <row r="48" spans="1:21" s="37" customFormat="1" ht="12.75" x14ac:dyDescent="0.2">
      <c r="A48" s="37">
        <f t="shared" si="2"/>
        <v>53</v>
      </c>
      <c r="B48" s="37">
        <v>44</v>
      </c>
      <c r="C48" s="37" t="s">
        <v>406</v>
      </c>
      <c r="D48" s="38" t="s">
        <v>199</v>
      </c>
      <c r="E48" s="38" t="s">
        <v>200</v>
      </c>
      <c r="F48" s="53" t="s">
        <v>70</v>
      </c>
      <c r="G48" s="53" t="s">
        <v>70</v>
      </c>
      <c r="H48" s="38" t="str">
        <f t="shared" si="4"/>
        <v>0530MCApportionedNI</v>
      </c>
      <c r="I48" s="38" t="s">
        <v>200</v>
      </c>
      <c r="J48" s="37" t="s">
        <v>407</v>
      </c>
      <c r="K48" s="159" t="s">
        <v>407</v>
      </c>
      <c r="L48" s="155" t="s">
        <v>407</v>
      </c>
      <c r="M48" s="160" t="s">
        <v>468</v>
      </c>
      <c r="O48" s="93">
        <v>0</v>
      </c>
      <c r="P48" s="93" t="s">
        <v>69</v>
      </c>
      <c r="Q48" s="93">
        <v>16</v>
      </c>
      <c r="R48" s="93" t="s">
        <v>80</v>
      </c>
      <c r="S48" s="37" t="s">
        <v>135</v>
      </c>
      <c r="T48" s="37" t="s">
        <v>136</v>
      </c>
    </row>
    <row r="49" spans="1:20" s="37" customFormat="1" ht="12.75" x14ac:dyDescent="0.2">
      <c r="A49" s="37">
        <f t="shared" si="2"/>
        <v>54</v>
      </c>
      <c r="B49" s="37">
        <v>45</v>
      </c>
      <c r="C49" s="37" t="s">
        <v>408</v>
      </c>
      <c r="D49" s="38" t="s">
        <v>201</v>
      </c>
      <c r="E49" s="38" t="s">
        <v>202</v>
      </c>
      <c r="F49" s="53" t="s">
        <v>70</v>
      </c>
      <c r="G49" s="53" t="s">
        <v>70</v>
      </c>
      <c r="H49" s="38" t="str">
        <f t="shared" si="4"/>
        <v>0540MCNOL</v>
      </c>
      <c r="I49" s="38" t="s">
        <v>202</v>
      </c>
      <c r="J49" s="37" t="s">
        <v>409</v>
      </c>
      <c r="K49" s="159" t="s">
        <v>409</v>
      </c>
      <c r="L49" s="155" t="s">
        <v>409</v>
      </c>
      <c r="M49" s="160" t="s">
        <v>403</v>
      </c>
      <c r="O49" s="93">
        <v>0</v>
      </c>
      <c r="P49" s="93" t="s">
        <v>69</v>
      </c>
      <c r="Q49" s="93">
        <v>16</v>
      </c>
      <c r="R49" s="93" t="s">
        <v>80</v>
      </c>
      <c r="S49" s="37" t="s">
        <v>135</v>
      </c>
      <c r="T49" s="37" t="s">
        <v>196</v>
      </c>
    </row>
    <row r="50" spans="1:20" s="37" customFormat="1" ht="12.75" x14ac:dyDescent="0.2">
      <c r="A50" s="37">
        <f t="shared" si="2"/>
        <v>55</v>
      </c>
      <c r="B50" s="37">
        <v>46</v>
      </c>
      <c r="C50" s="37" t="s">
        <v>410</v>
      </c>
      <c r="D50" s="38" t="s">
        <v>203</v>
      </c>
      <c r="E50" s="38" t="s">
        <v>204</v>
      </c>
      <c r="F50" s="53" t="s">
        <v>70</v>
      </c>
      <c r="G50" s="53" t="s">
        <v>70</v>
      </c>
      <c r="H50" s="38" t="str">
        <f t="shared" si="4"/>
        <v>0550MCTaxableIncome</v>
      </c>
      <c r="I50" s="38" t="s">
        <v>204</v>
      </c>
      <c r="J50" s="37" t="s">
        <v>411</v>
      </c>
      <c r="K50" s="159" t="s">
        <v>411</v>
      </c>
      <c r="L50" s="155" t="s">
        <v>411</v>
      </c>
      <c r="M50" s="160" t="s">
        <v>468</v>
      </c>
      <c r="O50" s="93">
        <v>0</v>
      </c>
      <c r="P50" s="93" t="s">
        <v>69</v>
      </c>
      <c r="Q50" s="93">
        <v>16</v>
      </c>
      <c r="R50" s="93" t="s">
        <v>80</v>
      </c>
      <c r="S50" s="37" t="s">
        <v>135</v>
      </c>
      <c r="T50" s="37" t="s">
        <v>136</v>
      </c>
    </row>
    <row r="51" spans="1:20" s="37" customFormat="1" ht="12.75" x14ac:dyDescent="0.2">
      <c r="A51" s="37">
        <f t="shared" si="2"/>
        <v>56</v>
      </c>
      <c r="B51" s="37">
        <v>47</v>
      </c>
      <c r="C51" s="37" t="s">
        <v>412</v>
      </c>
      <c r="D51" s="38" t="s">
        <v>205</v>
      </c>
      <c r="E51" s="38" t="s">
        <v>206</v>
      </c>
      <c r="F51" s="53" t="s">
        <v>70</v>
      </c>
      <c r="G51" s="53" t="s">
        <v>70</v>
      </c>
      <c r="H51" s="38" t="str">
        <f t="shared" si="4"/>
        <v>0560MCBIT</v>
      </c>
      <c r="I51" s="38" t="s">
        <v>206</v>
      </c>
      <c r="J51" s="37" t="s">
        <v>413</v>
      </c>
      <c r="K51" s="159" t="s">
        <v>413</v>
      </c>
      <c r="L51" s="155" t="s">
        <v>413</v>
      </c>
      <c r="M51" s="160" t="s">
        <v>362</v>
      </c>
      <c r="O51" s="93">
        <v>0</v>
      </c>
      <c r="P51" s="93" t="s">
        <v>69</v>
      </c>
      <c r="Q51" s="93">
        <v>16</v>
      </c>
      <c r="R51" s="93" t="s">
        <v>80</v>
      </c>
      <c r="S51" s="37" t="s">
        <v>135</v>
      </c>
      <c r="T51" s="37" t="s">
        <v>136</v>
      </c>
    </row>
    <row r="52" spans="1:20" s="37" customFormat="1" ht="12.75" x14ac:dyDescent="0.2">
      <c r="A52" s="37">
        <f t="shared" si="2"/>
        <v>57</v>
      </c>
      <c r="B52" s="37">
        <v>48</v>
      </c>
      <c r="C52" s="37" t="s">
        <v>414</v>
      </c>
      <c r="D52" s="38" t="s">
        <v>207</v>
      </c>
      <c r="E52" s="38" t="s">
        <v>208</v>
      </c>
      <c r="F52" s="53" t="s">
        <v>70</v>
      </c>
      <c r="G52" s="53" t="s">
        <v>70</v>
      </c>
      <c r="H52" s="38" t="str">
        <f t="shared" si="4"/>
        <v>0570CPModifications</v>
      </c>
      <c r="I52" s="38" t="s">
        <v>208</v>
      </c>
      <c r="J52" s="37" t="s">
        <v>415</v>
      </c>
      <c r="K52" s="159" t="s">
        <v>415</v>
      </c>
      <c r="L52" s="155" t="s">
        <v>415</v>
      </c>
      <c r="M52" s="160" t="s">
        <v>384</v>
      </c>
      <c r="O52" s="93">
        <v>0</v>
      </c>
      <c r="P52" s="93" t="s">
        <v>69</v>
      </c>
      <c r="Q52" s="93">
        <v>16</v>
      </c>
      <c r="R52" s="93" t="s">
        <v>80</v>
      </c>
      <c r="S52" s="37" t="s">
        <v>135</v>
      </c>
      <c r="T52" s="37" t="s">
        <v>136</v>
      </c>
    </row>
    <row r="53" spans="1:20" s="37" customFormat="1" ht="12.75" x14ac:dyDescent="0.2">
      <c r="A53" s="37">
        <f t="shared" si="2"/>
        <v>58</v>
      </c>
      <c r="B53" s="37">
        <v>49</v>
      </c>
      <c r="C53" s="37" t="s">
        <v>416</v>
      </c>
      <c r="D53" s="38" t="s">
        <v>209</v>
      </c>
      <c r="E53" s="38" t="s">
        <v>210</v>
      </c>
      <c r="F53" s="53" t="s">
        <v>70</v>
      </c>
      <c r="G53" s="53" t="s">
        <v>70</v>
      </c>
      <c r="H53" s="38" t="str">
        <f t="shared" si="4"/>
        <v>0580CPNI</v>
      </c>
      <c r="I53" s="38" t="s">
        <v>210</v>
      </c>
      <c r="J53" s="37" t="s">
        <v>417</v>
      </c>
      <c r="K53" s="159" t="s">
        <v>417</v>
      </c>
      <c r="L53" s="155" t="s">
        <v>417</v>
      </c>
      <c r="M53" s="160" t="s">
        <v>384</v>
      </c>
      <c r="O53" s="93">
        <v>0</v>
      </c>
      <c r="P53" s="93" t="s">
        <v>69</v>
      </c>
      <c r="Q53" s="93">
        <v>16</v>
      </c>
      <c r="R53" s="93" t="s">
        <v>80</v>
      </c>
      <c r="S53" s="37" t="s">
        <v>135</v>
      </c>
      <c r="T53" s="37" t="s">
        <v>136</v>
      </c>
    </row>
    <row r="54" spans="1:20" s="37" customFormat="1" ht="12.75" x14ac:dyDescent="0.2">
      <c r="A54" s="37">
        <f t="shared" si="2"/>
        <v>59</v>
      </c>
      <c r="B54" s="37">
        <v>50</v>
      </c>
      <c r="C54" s="37" t="s">
        <v>418</v>
      </c>
      <c r="D54" s="38" t="s">
        <v>194</v>
      </c>
      <c r="E54" s="38" t="s">
        <v>211</v>
      </c>
      <c r="F54" s="53" t="s">
        <v>70</v>
      </c>
      <c r="G54" s="53" t="s">
        <v>70</v>
      </c>
      <c r="H54" s="38" t="str">
        <f t="shared" si="4"/>
        <v>0590CPOwnersComp</v>
      </c>
      <c r="I54" s="38" t="s">
        <v>211</v>
      </c>
      <c r="J54" s="37" t="s">
        <v>419</v>
      </c>
      <c r="K54" s="159" t="s">
        <v>419</v>
      </c>
      <c r="L54" s="155" t="s">
        <v>419</v>
      </c>
      <c r="M54" s="160" t="s">
        <v>403</v>
      </c>
      <c r="O54" s="93">
        <v>0</v>
      </c>
      <c r="P54" s="93" t="s">
        <v>69</v>
      </c>
      <c r="Q54" s="93">
        <v>16</v>
      </c>
      <c r="R54" s="93" t="s">
        <v>80</v>
      </c>
      <c r="S54" s="37" t="s">
        <v>135</v>
      </c>
      <c r="T54" s="37" t="s">
        <v>196</v>
      </c>
    </row>
    <row r="55" spans="1:20" s="37" customFormat="1" ht="12.75" x14ac:dyDescent="0.2">
      <c r="A55" s="37">
        <f t="shared" si="2"/>
        <v>60</v>
      </c>
      <c r="B55" s="37">
        <v>51</v>
      </c>
      <c r="C55" s="37" t="s">
        <v>420</v>
      </c>
      <c r="D55" s="38" t="s">
        <v>197</v>
      </c>
      <c r="E55" s="38" t="s">
        <v>212</v>
      </c>
      <c r="F55" s="53" t="s">
        <v>70</v>
      </c>
      <c r="G55" s="53" t="s">
        <v>70</v>
      </c>
      <c r="H55" s="38" t="str">
        <f t="shared" si="4"/>
        <v>0600CPSubjectNI</v>
      </c>
      <c r="I55" s="38" t="s">
        <v>212</v>
      </c>
      <c r="J55" s="37" t="s">
        <v>421</v>
      </c>
      <c r="K55" s="159" t="s">
        <v>421</v>
      </c>
      <c r="L55" s="155" t="s">
        <v>421</v>
      </c>
      <c r="M55" s="160" t="s">
        <v>384</v>
      </c>
      <c r="O55" s="93">
        <v>0</v>
      </c>
      <c r="P55" s="93" t="s">
        <v>69</v>
      </c>
      <c r="Q55" s="93">
        <v>16</v>
      </c>
      <c r="R55" s="93" t="s">
        <v>80</v>
      </c>
      <c r="S55" s="37" t="s">
        <v>135</v>
      </c>
      <c r="T55" s="37" t="s">
        <v>136</v>
      </c>
    </row>
    <row r="56" spans="1:20" s="37" customFormat="1" ht="12.75" x14ac:dyDescent="0.2">
      <c r="A56" s="37">
        <f t="shared" si="2"/>
        <v>61</v>
      </c>
      <c r="B56" s="37">
        <v>52</v>
      </c>
      <c r="C56" s="37" t="s">
        <v>422</v>
      </c>
      <c r="D56" s="38" t="s">
        <v>213</v>
      </c>
      <c r="E56" s="38" t="s">
        <v>214</v>
      </c>
      <c r="F56" s="53" t="s">
        <v>70</v>
      </c>
      <c r="G56" s="53" t="s">
        <v>70</v>
      </c>
      <c r="H56" s="38" t="str">
        <f t="shared" si="4"/>
        <v>0610CPApportionedNI</v>
      </c>
      <c r="I56" s="38" t="s">
        <v>214</v>
      </c>
      <c r="J56" s="37" t="s">
        <v>423</v>
      </c>
      <c r="K56" s="159" t="s">
        <v>423</v>
      </c>
      <c r="L56" s="155" t="s">
        <v>423</v>
      </c>
      <c r="M56" s="160" t="s">
        <v>384</v>
      </c>
      <c r="O56" s="93">
        <v>0</v>
      </c>
      <c r="P56" s="93" t="s">
        <v>69</v>
      </c>
      <c r="Q56" s="93">
        <v>16</v>
      </c>
      <c r="R56" s="93" t="s">
        <v>80</v>
      </c>
      <c r="S56" s="37" t="s">
        <v>135</v>
      </c>
      <c r="T56" s="37" t="s">
        <v>136</v>
      </c>
    </row>
    <row r="57" spans="1:20" s="37" customFormat="1" ht="12.75" x14ac:dyDescent="0.2">
      <c r="A57" s="37">
        <f t="shared" si="2"/>
        <v>62</v>
      </c>
      <c r="B57" s="37">
        <v>53</v>
      </c>
      <c r="C57" s="37" t="s">
        <v>424</v>
      </c>
      <c r="D57" s="38" t="s">
        <v>201</v>
      </c>
      <c r="E57" s="38" t="s">
        <v>215</v>
      </c>
      <c r="F57" s="53" t="s">
        <v>70</v>
      </c>
      <c r="G57" s="53" t="s">
        <v>70</v>
      </c>
      <c r="H57" s="38" t="str">
        <f t="shared" si="4"/>
        <v>0620CPNOL</v>
      </c>
      <c r="I57" s="38" t="s">
        <v>215</v>
      </c>
      <c r="J57" s="37" t="s">
        <v>425</v>
      </c>
      <c r="K57" s="159" t="s">
        <v>425</v>
      </c>
      <c r="L57" s="155" t="s">
        <v>425</v>
      </c>
      <c r="M57" s="160" t="s">
        <v>362</v>
      </c>
      <c r="O57" s="93">
        <v>0</v>
      </c>
      <c r="P57" s="93" t="s">
        <v>69</v>
      </c>
      <c r="Q57" s="93">
        <v>16</v>
      </c>
      <c r="R57" s="93" t="s">
        <v>80</v>
      </c>
      <c r="S57" s="37" t="s">
        <v>135</v>
      </c>
      <c r="T57" s="37" t="s">
        <v>196</v>
      </c>
    </row>
    <row r="58" spans="1:20" s="37" customFormat="1" ht="12.75" x14ac:dyDescent="0.2">
      <c r="A58" s="37">
        <f t="shared" si="2"/>
        <v>63</v>
      </c>
      <c r="B58" s="37">
        <v>54</v>
      </c>
      <c r="C58" s="37" t="s">
        <v>426</v>
      </c>
      <c r="D58" s="38" t="s">
        <v>203</v>
      </c>
      <c r="E58" s="38" t="s">
        <v>216</v>
      </c>
      <c r="F58" s="53" t="s">
        <v>70</v>
      </c>
      <c r="G58" s="53" t="s">
        <v>70</v>
      </c>
      <c r="H58" s="38" t="str">
        <f t="shared" si="4"/>
        <v>0630CPTaxableIncome</v>
      </c>
      <c r="I58" s="38" t="s">
        <v>216</v>
      </c>
      <c r="J58" s="37" t="s">
        <v>427</v>
      </c>
      <c r="K58" s="159" t="s">
        <v>427</v>
      </c>
      <c r="L58" s="155" t="s">
        <v>427</v>
      </c>
      <c r="M58" s="160" t="s">
        <v>384</v>
      </c>
      <c r="O58" s="93">
        <v>0</v>
      </c>
      <c r="P58" s="93" t="s">
        <v>69</v>
      </c>
      <c r="Q58" s="93">
        <v>16</v>
      </c>
      <c r="R58" s="93" t="s">
        <v>80</v>
      </c>
      <c r="S58" s="37" t="s">
        <v>135</v>
      </c>
      <c r="T58" s="37" t="s">
        <v>136</v>
      </c>
    </row>
    <row r="59" spans="1:20" s="37" customFormat="1" ht="12.75" x14ac:dyDescent="0.2">
      <c r="A59" s="37">
        <f t="shared" si="2"/>
        <v>64</v>
      </c>
      <c r="B59" s="37">
        <v>55</v>
      </c>
      <c r="C59" s="37" t="s">
        <v>428</v>
      </c>
      <c r="D59" s="38" t="s">
        <v>217</v>
      </c>
      <c r="E59" s="38" t="s">
        <v>218</v>
      </c>
      <c r="F59" s="53" t="s">
        <v>70</v>
      </c>
      <c r="G59" s="53" t="s">
        <v>70</v>
      </c>
      <c r="H59" s="38" t="str">
        <f t="shared" si="4"/>
        <v>0640CPBLT</v>
      </c>
      <c r="I59" s="38" t="s">
        <v>218</v>
      </c>
      <c r="J59" s="37" t="s">
        <v>429</v>
      </c>
      <c r="K59" s="159" t="s">
        <v>429</v>
      </c>
      <c r="L59" s="155" t="s">
        <v>429</v>
      </c>
      <c r="M59" s="160" t="s">
        <v>362</v>
      </c>
      <c r="O59" s="93">
        <v>0</v>
      </c>
      <c r="P59" s="93" t="s">
        <v>69</v>
      </c>
      <c r="Q59" s="93">
        <v>16</v>
      </c>
      <c r="R59" s="93" t="s">
        <v>80</v>
      </c>
      <c r="S59" s="37" t="s">
        <v>135</v>
      </c>
      <c r="T59" s="37" t="s">
        <v>136</v>
      </c>
    </row>
    <row r="60" spans="1:20" s="37" customFormat="1" ht="12.75" x14ac:dyDescent="0.2">
      <c r="A60" s="37">
        <f t="shared" si="2"/>
        <v>65</v>
      </c>
      <c r="B60" s="37">
        <v>56</v>
      </c>
      <c r="C60" s="37" t="s">
        <v>430</v>
      </c>
      <c r="D60" s="38" t="s">
        <v>219</v>
      </c>
      <c r="E60" s="38" t="s">
        <v>220</v>
      </c>
      <c r="F60" s="53" t="s">
        <v>70</v>
      </c>
      <c r="G60" s="53" t="s">
        <v>70</v>
      </c>
      <c r="H60" s="38" t="str">
        <f t="shared" si="4"/>
        <v>0650HVT</v>
      </c>
      <c r="I60" s="38" t="s">
        <v>220</v>
      </c>
      <c r="J60" s="37" t="s">
        <v>431</v>
      </c>
      <c r="K60" s="159" t="s">
        <v>431</v>
      </c>
      <c r="L60" s="155" t="s">
        <v>431</v>
      </c>
      <c r="M60" s="160" t="s">
        <v>362</v>
      </c>
      <c r="O60" s="93">
        <v>0</v>
      </c>
      <c r="P60" s="93" t="s">
        <v>69</v>
      </c>
      <c r="Q60" s="93">
        <v>16</v>
      </c>
      <c r="R60" s="93" t="s">
        <v>80</v>
      </c>
      <c r="S60" s="37" t="s">
        <v>139</v>
      </c>
      <c r="T60" s="37" t="s">
        <v>140</v>
      </c>
    </row>
    <row r="61" spans="1:20" s="37" customFormat="1" ht="12.75" x14ac:dyDescent="0.2">
      <c r="A61" s="37">
        <v>67</v>
      </c>
      <c r="B61" s="37">
        <v>57</v>
      </c>
      <c r="C61" s="37" t="s">
        <v>432</v>
      </c>
      <c r="D61" s="38" t="s">
        <v>223</v>
      </c>
      <c r="E61" s="38" t="s">
        <v>224</v>
      </c>
      <c r="F61" s="53" t="s">
        <v>70</v>
      </c>
      <c r="G61" s="53" t="s">
        <v>70</v>
      </c>
      <c r="H61" s="38" t="str">
        <f t="shared" si="4"/>
        <v>0670RRR</v>
      </c>
      <c r="I61" s="38" t="s">
        <v>224</v>
      </c>
      <c r="J61" s="37" t="s">
        <v>435</v>
      </c>
      <c r="K61" s="159" t="s">
        <v>435</v>
      </c>
      <c r="L61" s="155" t="s">
        <v>435</v>
      </c>
      <c r="M61" s="160" t="s">
        <v>362</v>
      </c>
      <c r="O61" s="93">
        <v>0</v>
      </c>
      <c r="P61" s="93" t="s">
        <v>69</v>
      </c>
      <c r="Q61" s="93">
        <v>16</v>
      </c>
      <c r="R61" s="93" t="s">
        <v>80</v>
      </c>
      <c r="S61" s="37" t="s">
        <v>139</v>
      </c>
      <c r="T61" s="37" t="s">
        <v>140</v>
      </c>
    </row>
    <row r="62" spans="1:20" s="37" customFormat="1" ht="12.75" x14ac:dyDescent="0.2">
      <c r="A62" s="37">
        <f t="shared" si="2"/>
        <v>68</v>
      </c>
      <c r="B62" s="37">
        <v>58</v>
      </c>
      <c r="C62" s="37" t="s">
        <v>434</v>
      </c>
      <c r="D62" s="38" t="s">
        <v>225</v>
      </c>
      <c r="E62" s="38" t="s">
        <v>226</v>
      </c>
      <c r="F62" s="53" t="s">
        <v>70</v>
      </c>
      <c r="G62" s="53" t="s">
        <v>70</v>
      </c>
      <c r="H62" s="38" t="str">
        <f t="shared" si="4"/>
        <v>0680CPSubtotalTaxandFee</v>
      </c>
      <c r="I62" s="38" t="s">
        <v>226</v>
      </c>
      <c r="J62" s="37" t="s">
        <v>437</v>
      </c>
      <c r="K62" s="159" t="s">
        <v>437</v>
      </c>
      <c r="L62" s="155" t="s">
        <v>437</v>
      </c>
      <c r="M62" s="160" t="s">
        <v>362</v>
      </c>
      <c r="O62" s="93">
        <v>0</v>
      </c>
      <c r="P62" s="93" t="s">
        <v>69</v>
      </c>
      <c r="Q62" s="93">
        <v>16</v>
      </c>
      <c r="R62" s="93" t="s">
        <v>80</v>
      </c>
      <c r="S62" s="37" t="s">
        <v>139</v>
      </c>
      <c r="T62" s="37" t="s">
        <v>140</v>
      </c>
    </row>
    <row r="63" spans="1:20" s="37" customFormat="1" ht="12.75" x14ac:dyDescent="0.2">
      <c r="A63" s="37">
        <f t="shared" si="2"/>
        <v>69</v>
      </c>
      <c r="B63" s="37">
        <v>59</v>
      </c>
      <c r="C63" s="37" t="s">
        <v>436</v>
      </c>
      <c r="D63" s="38" t="s">
        <v>227</v>
      </c>
      <c r="E63" s="38" t="s">
        <v>228</v>
      </c>
      <c r="F63" s="53" t="s">
        <v>70</v>
      </c>
      <c r="G63" s="53" t="s">
        <v>70</v>
      </c>
      <c r="H63" s="38" t="str">
        <f t="shared" si="4"/>
        <v>0690TotalTaxesandFees</v>
      </c>
      <c r="I63" s="38" t="s">
        <v>228</v>
      </c>
      <c r="J63" s="37" t="s">
        <v>439</v>
      </c>
      <c r="K63" s="159" t="s">
        <v>439</v>
      </c>
      <c r="L63" s="155" t="s">
        <v>439</v>
      </c>
      <c r="M63" s="160" t="s">
        <v>362</v>
      </c>
      <c r="O63" s="93">
        <v>0</v>
      </c>
      <c r="P63" s="93" t="s">
        <v>69</v>
      </c>
      <c r="Q63" s="93">
        <v>16</v>
      </c>
      <c r="R63" s="93" t="s">
        <v>80</v>
      </c>
      <c r="S63" s="37" t="s">
        <v>139</v>
      </c>
      <c r="T63" s="37" t="s">
        <v>140</v>
      </c>
    </row>
    <row r="64" spans="1:20" s="37" customFormat="1" ht="12.75" x14ac:dyDescent="0.2">
      <c r="A64" s="37">
        <f t="shared" si="2"/>
        <v>70</v>
      </c>
      <c r="B64" s="37">
        <v>60</v>
      </c>
      <c r="C64" s="37" t="s">
        <v>438</v>
      </c>
      <c r="D64" s="38" t="s">
        <v>229</v>
      </c>
      <c r="E64" s="38" t="s">
        <v>230</v>
      </c>
      <c r="F64" s="53" t="s">
        <v>70</v>
      </c>
      <c r="G64" s="53" t="s">
        <v>70</v>
      </c>
      <c r="H64" s="38" t="str">
        <f t="shared" si="4"/>
        <v>0700PenaltyLate</v>
      </c>
      <c r="I64" s="38" t="s">
        <v>230</v>
      </c>
      <c r="J64" s="37" t="s">
        <v>441</v>
      </c>
      <c r="K64" s="159" t="s">
        <v>441</v>
      </c>
      <c r="L64" s="155" t="s">
        <v>441</v>
      </c>
      <c r="M64" s="160" t="s">
        <v>362</v>
      </c>
      <c r="O64" s="93">
        <v>0</v>
      </c>
      <c r="P64" s="93" t="s">
        <v>69</v>
      </c>
      <c r="Q64" s="93">
        <v>16</v>
      </c>
      <c r="R64" s="93" t="s">
        <v>80</v>
      </c>
      <c r="S64" s="37" t="s">
        <v>139</v>
      </c>
      <c r="T64" s="37" t="s">
        <v>140</v>
      </c>
    </row>
    <row r="65" spans="1:20" s="37" customFormat="1" ht="12.75" x14ac:dyDescent="0.2">
      <c r="A65" s="37">
        <f t="shared" si="2"/>
        <v>71</v>
      </c>
      <c r="B65" s="37">
        <v>61</v>
      </c>
      <c r="C65" s="37" t="s">
        <v>440</v>
      </c>
      <c r="D65" s="38" t="s">
        <v>231</v>
      </c>
      <c r="E65" s="38" t="s">
        <v>232</v>
      </c>
      <c r="F65" s="53" t="s">
        <v>70</v>
      </c>
      <c r="G65" s="53" t="s">
        <v>70</v>
      </c>
      <c r="H65" s="38" t="str">
        <f t="shared" ref="H65:H78" si="5">_xlfn.CONCAT(RIGHT(_xlfn.CONCAT("000",A65),3),0,E65)</f>
        <v>0710PenaltyUnderpayment</v>
      </c>
      <c r="I65" s="38" t="s">
        <v>232</v>
      </c>
      <c r="J65" s="37" t="s">
        <v>443</v>
      </c>
      <c r="K65" s="159" t="s">
        <v>443</v>
      </c>
      <c r="L65" s="155" t="s">
        <v>443</v>
      </c>
      <c r="M65" s="160" t="s">
        <v>362</v>
      </c>
      <c r="O65" s="93">
        <v>0</v>
      </c>
      <c r="P65" s="93" t="s">
        <v>69</v>
      </c>
      <c r="Q65" s="93">
        <v>16</v>
      </c>
      <c r="R65" s="93" t="s">
        <v>80</v>
      </c>
      <c r="S65" s="37" t="s">
        <v>139</v>
      </c>
      <c r="T65" s="37" t="s">
        <v>140</v>
      </c>
    </row>
    <row r="66" spans="1:20" s="37" customFormat="1" ht="12.75" x14ac:dyDescent="0.2">
      <c r="A66" s="37">
        <f t="shared" si="2"/>
        <v>72</v>
      </c>
      <c r="B66" s="37">
        <v>62</v>
      </c>
      <c r="C66" s="37" t="s">
        <v>442</v>
      </c>
      <c r="D66" s="38" t="s">
        <v>233</v>
      </c>
      <c r="E66" s="38" t="s">
        <v>233</v>
      </c>
      <c r="F66" s="53" t="s">
        <v>70</v>
      </c>
      <c r="G66" s="53" t="s">
        <v>70</v>
      </c>
      <c r="H66" s="38" t="str">
        <f t="shared" si="5"/>
        <v>0720Interest</v>
      </c>
      <c r="I66" s="38" t="s">
        <v>233</v>
      </c>
      <c r="J66" s="37" t="s">
        <v>233</v>
      </c>
      <c r="K66" s="159" t="s">
        <v>233</v>
      </c>
      <c r="L66" s="155" t="s">
        <v>233</v>
      </c>
      <c r="M66" s="160" t="s">
        <v>362</v>
      </c>
      <c r="O66" s="93">
        <v>0</v>
      </c>
      <c r="P66" s="93" t="s">
        <v>69</v>
      </c>
      <c r="Q66" s="93">
        <v>16</v>
      </c>
      <c r="R66" s="93" t="s">
        <v>80</v>
      </c>
      <c r="S66" s="37" t="s">
        <v>139</v>
      </c>
      <c r="T66" s="37" t="s">
        <v>140</v>
      </c>
    </row>
    <row r="67" spans="1:20" s="37" customFormat="1" ht="12.75" x14ac:dyDescent="0.2">
      <c r="A67" s="37">
        <f t="shared" si="2"/>
        <v>73</v>
      </c>
      <c r="B67" s="37">
        <v>63</v>
      </c>
      <c r="C67" s="37" t="s">
        <v>444</v>
      </c>
      <c r="D67" s="38" t="s">
        <v>234</v>
      </c>
      <c r="E67" s="38" t="s">
        <v>234</v>
      </c>
      <c r="F67" s="53" t="s">
        <v>70</v>
      </c>
      <c r="G67" s="53" t="s">
        <v>70</v>
      </c>
      <c r="H67" s="38" t="str">
        <f t="shared" si="5"/>
        <v>0730Prepayments</v>
      </c>
      <c r="I67" s="38" t="s">
        <v>234</v>
      </c>
      <c r="J67" s="37" t="s">
        <v>234</v>
      </c>
      <c r="K67" s="159" t="s">
        <v>234</v>
      </c>
      <c r="L67" s="155" t="s">
        <v>234</v>
      </c>
      <c r="M67" s="160" t="s">
        <v>403</v>
      </c>
      <c r="O67" s="93">
        <v>0</v>
      </c>
      <c r="P67" s="93" t="s">
        <v>69</v>
      </c>
      <c r="Q67" s="93">
        <v>16</v>
      </c>
      <c r="R67" s="93" t="s">
        <v>80</v>
      </c>
      <c r="S67" s="37" t="s">
        <v>135</v>
      </c>
      <c r="T67" s="37" t="s">
        <v>235</v>
      </c>
    </row>
    <row r="68" spans="1:20" s="37" customFormat="1" ht="12.75" x14ac:dyDescent="0.2">
      <c r="A68" s="37">
        <f t="shared" si="2"/>
        <v>74</v>
      </c>
      <c r="B68" s="37">
        <v>64</v>
      </c>
      <c r="C68" s="37" t="s">
        <v>445</v>
      </c>
      <c r="D68" s="38" t="s">
        <v>236</v>
      </c>
      <c r="E68" s="38" t="s">
        <v>237</v>
      </c>
      <c r="F68" s="53" t="s">
        <v>70</v>
      </c>
      <c r="G68" s="53" t="s">
        <v>70</v>
      </c>
      <c r="H68" s="38" t="str">
        <f t="shared" si="5"/>
        <v>0740BusRetCredit</v>
      </c>
      <c r="I68" s="38" t="s">
        <v>237</v>
      </c>
      <c r="J68" s="37" t="s">
        <v>447</v>
      </c>
      <c r="K68" s="159" t="s">
        <v>447</v>
      </c>
      <c r="L68" s="155" t="s">
        <v>447</v>
      </c>
      <c r="M68" s="160" t="s">
        <v>403</v>
      </c>
      <c r="O68" s="93">
        <v>0</v>
      </c>
      <c r="P68" s="93" t="s">
        <v>69</v>
      </c>
      <c r="Q68" s="93">
        <v>16</v>
      </c>
      <c r="R68" s="93" t="s">
        <v>80</v>
      </c>
      <c r="S68" s="37" t="s">
        <v>135</v>
      </c>
      <c r="T68" s="37" t="s">
        <v>235</v>
      </c>
    </row>
    <row r="69" spans="1:20" s="37" customFormat="1" ht="12.75" x14ac:dyDescent="0.2">
      <c r="A69" s="37">
        <f t="shared" si="2"/>
        <v>75</v>
      </c>
      <c r="B69" s="37">
        <v>65</v>
      </c>
      <c r="C69" s="37" t="s">
        <v>446</v>
      </c>
      <c r="D69" s="38" t="s">
        <v>238</v>
      </c>
      <c r="E69" s="38" t="s">
        <v>238</v>
      </c>
      <c r="F69" s="53" t="s">
        <v>70</v>
      </c>
      <c r="G69" s="53" t="s">
        <v>70</v>
      </c>
      <c r="H69" s="38" t="str">
        <f t="shared" si="5"/>
        <v>0750Overpayment</v>
      </c>
      <c r="I69" s="38" t="s">
        <v>238</v>
      </c>
      <c r="J69" s="37" t="s">
        <v>238</v>
      </c>
      <c r="K69" s="159" t="s">
        <v>238</v>
      </c>
      <c r="L69" s="155" t="s">
        <v>238</v>
      </c>
      <c r="M69" s="160" t="s">
        <v>403</v>
      </c>
      <c r="O69" s="93">
        <v>0</v>
      </c>
      <c r="P69" s="93" t="s">
        <v>69</v>
      </c>
      <c r="Q69" s="93">
        <v>16</v>
      </c>
      <c r="R69" s="93" t="s">
        <v>80</v>
      </c>
      <c r="S69" s="37" t="s">
        <v>135</v>
      </c>
      <c r="T69" s="37" t="s">
        <v>235</v>
      </c>
    </row>
    <row r="70" spans="1:20" s="37" customFormat="1" ht="12.75" x14ac:dyDescent="0.2">
      <c r="A70" s="37">
        <f t="shared" si="2"/>
        <v>76</v>
      </c>
      <c r="B70" s="37">
        <v>66</v>
      </c>
      <c r="C70" s="37" t="s">
        <v>469</v>
      </c>
      <c r="D70" s="38" t="s">
        <v>241</v>
      </c>
      <c r="E70" s="38" t="s">
        <v>242</v>
      </c>
      <c r="F70" s="53" t="s">
        <v>70</v>
      </c>
      <c r="G70" s="53" t="s">
        <v>70</v>
      </c>
      <c r="H70" s="38" t="str">
        <f>_xlfn.CONCAT(RIGHT(_xlfn.CONCAT("000",A70),3),0,E70)</f>
        <v>0760Refund</v>
      </c>
      <c r="I70" s="38" t="s">
        <v>242</v>
      </c>
      <c r="J70" s="37" t="s">
        <v>450</v>
      </c>
      <c r="K70" s="159" t="s">
        <v>450</v>
      </c>
      <c r="L70" s="155" t="s">
        <v>450</v>
      </c>
      <c r="M70" s="160" t="s">
        <v>362</v>
      </c>
      <c r="O70" s="93">
        <v>0</v>
      </c>
      <c r="P70" s="93" t="s">
        <v>69</v>
      </c>
      <c r="Q70" s="93">
        <v>16</v>
      </c>
      <c r="R70" s="93" t="s">
        <v>80</v>
      </c>
      <c r="S70" s="37" t="s">
        <v>135</v>
      </c>
      <c r="T70" s="37" t="s">
        <v>235</v>
      </c>
    </row>
    <row r="71" spans="1:20" s="37" customFormat="1" ht="12.75" x14ac:dyDescent="0.2">
      <c r="A71" s="37">
        <f t="shared" si="2"/>
        <v>77</v>
      </c>
      <c r="B71" s="37">
        <v>67</v>
      </c>
      <c r="C71" s="37" t="s">
        <v>470</v>
      </c>
      <c r="D71" s="38" t="s">
        <v>239</v>
      </c>
      <c r="E71" s="38" t="s">
        <v>452</v>
      </c>
      <c r="F71" s="53" t="s">
        <v>70</v>
      </c>
      <c r="G71" s="53" t="s">
        <v>70</v>
      </c>
      <c r="H71" s="38" t="str">
        <f>_xlfn.CONCAT(RIGHT(_xlfn.CONCAT("000",A71),3),0,E71)</f>
        <v>0770CreditForward</v>
      </c>
      <c r="I71" s="38" t="s">
        <v>240</v>
      </c>
      <c r="J71" s="37" t="s">
        <v>453</v>
      </c>
      <c r="K71" s="159" t="s">
        <v>453</v>
      </c>
      <c r="L71" s="155" t="s">
        <v>453</v>
      </c>
      <c r="M71" s="160" t="s">
        <v>362</v>
      </c>
      <c r="O71" s="93">
        <v>0</v>
      </c>
      <c r="P71" s="93" t="s">
        <v>69</v>
      </c>
      <c r="Q71" s="93">
        <v>16</v>
      </c>
      <c r="R71" s="93" t="s">
        <v>80</v>
      </c>
      <c r="S71" s="37" t="s">
        <v>135</v>
      </c>
      <c r="T71" s="37" t="s">
        <v>235</v>
      </c>
    </row>
    <row r="72" spans="1:20" s="37" customFormat="1" ht="12.75" x14ac:dyDescent="0.2">
      <c r="A72" s="37">
        <f t="shared" si="2"/>
        <v>78</v>
      </c>
      <c r="B72" s="37">
        <v>68</v>
      </c>
      <c r="C72" s="37" t="s">
        <v>471</v>
      </c>
      <c r="D72" s="38" t="s">
        <v>243</v>
      </c>
      <c r="E72" s="38" t="s">
        <v>244</v>
      </c>
      <c r="F72" s="53" t="s">
        <v>70</v>
      </c>
      <c r="G72" s="53" t="s">
        <v>70</v>
      </c>
      <c r="H72" s="38" t="str">
        <f t="shared" si="5"/>
        <v>0780AmountDue</v>
      </c>
      <c r="I72" s="38" t="s">
        <v>244</v>
      </c>
      <c r="J72" s="37" t="s">
        <v>455</v>
      </c>
      <c r="K72" s="159" t="s">
        <v>455</v>
      </c>
      <c r="L72" s="155" t="s">
        <v>455</v>
      </c>
      <c r="M72" s="160" t="s">
        <v>362</v>
      </c>
      <c r="O72" s="93">
        <v>0</v>
      </c>
      <c r="P72" s="93" t="s">
        <v>69</v>
      </c>
      <c r="Q72" s="93">
        <v>16</v>
      </c>
      <c r="R72" s="93" t="s">
        <v>80</v>
      </c>
      <c r="S72" s="37" t="s">
        <v>139</v>
      </c>
      <c r="T72" s="37" t="s">
        <v>140</v>
      </c>
    </row>
    <row r="73" spans="1:20" s="37" customFormat="1" ht="12.75" x14ac:dyDescent="0.2">
      <c r="A73" s="37">
        <f t="shared" si="2"/>
        <v>79</v>
      </c>
      <c r="B73" s="37">
        <v>69</v>
      </c>
      <c r="D73" s="38" t="s">
        <v>245</v>
      </c>
      <c r="E73" s="38" t="s">
        <v>246</v>
      </c>
      <c r="F73" s="53" t="s">
        <v>70</v>
      </c>
      <c r="G73" s="53" t="s">
        <v>70</v>
      </c>
      <c r="H73" s="38" t="str">
        <f>_xlfn.CONCAT(RIGHT(_xlfn.CONCAT("000",A73),3),0,E73)</f>
        <v>0790FilerEmail</v>
      </c>
      <c r="I73" s="38" t="s">
        <v>246</v>
      </c>
      <c r="J73" s="40"/>
      <c r="K73" s="159"/>
      <c r="L73" s="155"/>
      <c r="M73" s="160"/>
      <c r="N73" s="40"/>
      <c r="O73" s="93"/>
      <c r="P73" s="93" t="s">
        <v>70</v>
      </c>
      <c r="Q73" s="93">
        <v>100</v>
      </c>
      <c r="R73" s="93" t="s">
        <v>72</v>
      </c>
      <c r="S73" s="37" t="s">
        <v>247</v>
      </c>
    </row>
    <row r="74" spans="1:20" s="37" customFormat="1" ht="12.75" x14ac:dyDescent="0.2">
      <c r="A74" s="37">
        <f>A73+1</f>
        <v>80</v>
      </c>
      <c r="B74" s="37">
        <v>70</v>
      </c>
      <c r="D74" s="38" t="s">
        <v>248</v>
      </c>
      <c r="E74" s="38" t="s">
        <v>249</v>
      </c>
      <c r="F74" s="53" t="s">
        <v>70</v>
      </c>
      <c r="G74" s="53" t="s">
        <v>70</v>
      </c>
      <c r="H74" s="38" t="str">
        <f t="shared" si="5"/>
        <v>0800FilerPhone</v>
      </c>
      <c r="I74" s="38" t="s">
        <v>249</v>
      </c>
      <c r="J74" s="40"/>
      <c r="K74" s="159"/>
      <c r="L74" s="155"/>
      <c r="M74" s="160"/>
      <c r="N74" s="40"/>
      <c r="O74" s="93"/>
      <c r="P74" s="93" t="s">
        <v>70</v>
      </c>
      <c r="Q74" s="93">
        <v>14</v>
      </c>
      <c r="R74" s="93" t="s">
        <v>72</v>
      </c>
      <c r="S74" s="37" t="s">
        <v>250</v>
      </c>
    </row>
    <row r="75" spans="1:20" s="37" customFormat="1" ht="12.75" x14ac:dyDescent="0.2">
      <c r="A75" s="37">
        <f>A74+1</f>
        <v>81</v>
      </c>
      <c r="B75" s="37">
        <v>71</v>
      </c>
      <c r="D75" s="38" t="s">
        <v>251</v>
      </c>
      <c r="E75" s="38" t="s">
        <v>252</v>
      </c>
      <c r="F75" s="53" t="s">
        <v>70</v>
      </c>
      <c r="G75" s="53" t="s">
        <v>70</v>
      </c>
      <c r="H75" s="38" t="str">
        <f t="shared" si="5"/>
        <v>0810Preparer</v>
      </c>
      <c r="I75" s="38" t="s">
        <v>252</v>
      </c>
      <c r="J75" s="40"/>
      <c r="K75" s="159"/>
      <c r="L75" s="155"/>
      <c r="M75" s="160"/>
      <c r="N75" s="40"/>
      <c r="O75" s="93"/>
      <c r="P75" s="93" t="s">
        <v>70</v>
      </c>
      <c r="Q75" s="93">
        <v>100</v>
      </c>
      <c r="R75" s="93" t="s">
        <v>72</v>
      </c>
    </row>
    <row r="76" spans="1:20" s="37" customFormat="1" ht="12.75" x14ac:dyDescent="0.2">
      <c r="A76" s="37">
        <f>A75+1</f>
        <v>82</v>
      </c>
      <c r="B76" s="37">
        <v>72</v>
      </c>
      <c r="D76" s="38" t="s">
        <v>253</v>
      </c>
      <c r="E76" s="38" t="s">
        <v>254</v>
      </c>
      <c r="F76" s="53" t="s">
        <v>70</v>
      </c>
      <c r="G76" s="53" t="s">
        <v>70</v>
      </c>
      <c r="H76" s="38" t="str">
        <f t="shared" si="5"/>
        <v>0820PreparerPhone</v>
      </c>
      <c r="I76" s="38" t="s">
        <v>254</v>
      </c>
      <c r="J76" s="40"/>
      <c r="K76" s="159"/>
      <c r="L76" s="155"/>
      <c r="M76" s="160"/>
      <c r="N76" s="40"/>
      <c r="O76" s="93"/>
      <c r="P76" s="93" t="s">
        <v>70</v>
      </c>
      <c r="Q76" s="93">
        <v>14</v>
      </c>
      <c r="R76" s="93" t="s">
        <v>72</v>
      </c>
      <c r="S76" s="37" t="s">
        <v>250</v>
      </c>
    </row>
    <row r="77" spans="1:20" s="37" customFormat="1" ht="12.75" x14ac:dyDescent="0.2">
      <c r="A77" s="37">
        <f>A76+1</f>
        <v>83</v>
      </c>
      <c r="B77" s="37">
        <v>73</v>
      </c>
      <c r="D77" s="38" t="s">
        <v>255</v>
      </c>
      <c r="E77" s="38" t="s">
        <v>256</v>
      </c>
      <c r="F77" s="53" t="s">
        <v>70</v>
      </c>
      <c r="G77" s="53" t="s">
        <v>70</v>
      </c>
      <c r="H77" s="38" t="str">
        <f t="shared" si="5"/>
        <v>0830PrintDate</v>
      </c>
      <c r="I77" s="38" t="s">
        <v>256</v>
      </c>
      <c r="J77" s="40"/>
      <c r="K77" s="159"/>
      <c r="L77" s="155"/>
      <c r="M77" s="160"/>
      <c r="N77" s="40"/>
      <c r="O77" s="110"/>
      <c r="P77" s="93" t="s">
        <v>70</v>
      </c>
      <c r="Q77" s="93">
        <v>10</v>
      </c>
      <c r="R77" s="110" t="s">
        <v>72</v>
      </c>
      <c r="S77" s="69" t="s">
        <v>86</v>
      </c>
      <c r="T77" s="37" t="s">
        <v>257</v>
      </c>
    </row>
    <row r="78" spans="1:20" s="37" customFormat="1" ht="12.75" x14ac:dyDescent="0.2">
      <c r="A78" s="37">
        <f>A77+1</f>
        <v>84</v>
      </c>
      <c r="B78" s="37">
        <v>74</v>
      </c>
      <c r="D78" s="37" t="s">
        <v>26</v>
      </c>
      <c r="E78" s="37" t="s">
        <v>26</v>
      </c>
      <c r="F78" s="53" t="s">
        <v>70</v>
      </c>
      <c r="G78" s="53" t="s">
        <v>70</v>
      </c>
      <c r="H78" s="38" t="str">
        <f t="shared" si="5"/>
        <v>0840Trailer</v>
      </c>
      <c r="I78" s="37" t="s">
        <v>26</v>
      </c>
      <c r="J78" s="40"/>
      <c r="K78" s="162"/>
      <c r="L78" s="163"/>
      <c r="M78" s="164"/>
      <c r="N78" s="40"/>
      <c r="O78" s="93" t="s">
        <v>258</v>
      </c>
      <c r="P78" s="93" t="s">
        <v>69</v>
      </c>
      <c r="Q78" s="93">
        <v>5</v>
      </c>
      <c r="R78" s="93" t="s">
        <v>72</v>
      </c>
      <c r="S78" s="37" t="s">
        <v>258</v>
      </c>
      <c r="T78" s="37" t="s">
        <v>259</v>
      </c>
    </row>
    <row r="79" spans="1:20" s="37" customFormat="1" ht="12.75" x14ac:dyDescent="0.2">
      <c r="F79" s="53"/>
      <c r="G79" s="53"/>
      <c r="I79" s="40"/>
      <c r="J79" s="40"/>
      <c r="K79" s="40"/>
      <c r="L79" s="40"/>
      <c r="M79" s="40"/>
      <c r="N79" s="40"/>
      <c r="O79" s="93"/>
      <c r="P79" s="93"/>
      <c r="Q79" s="93"/>
      <c r="R79" s="93"/>
    </row>
    <row r="80" spans="1:20" s="37" customFormat="1" ht="12.75" x14ac:dyDescent="0.2">
      <c r="F80" s="53"/>
      <c r="G80" s="53"/>
      <c r="I80" s="40"/>
      <c r="J80" s="40"/>
      <c r="K80" s="40"/>
      <c r="L80" s="40"/>
      <c r="M80" s="40"/>
      <c r="N80" s="40"/>
      <c r="O80" s="93"/>
      <c r="P80" s="93"/>
      <c r="Q80" s="93"/>
      <c r="R80" s="93"/>
    </row>
    <row r="81" spans="6:18" s="37" customFormat="1" ht="12.75" x14ac:dyDescent="0.2">
      <c r="F81" s="53"/>
      <c r="G81" s="53"/>
      <c r="I81" s="40"/>
      <c r="J81" s="40"/>
      <c r="K81" s="40"/>
      <c r="L81" s="40"/>
      <c r="M81" s="40"/>
      <c r="N81" s="40"/>
      <c r="O81" s="93"/>
      <c r="P81" s="93"/>
      <c r="Q81" s="93"/>
      <c r="R81" s="93"/>
    </row>
    <row r="82" spans="6:18" ht="12.75" x14ac:dyDescent="0.2">
      <c r="F82" s="53"/>
      <c r="G82" s="53"/>
    </row>
    <row r="83" spans="6:18" ht="12.75" x14ac:dyDescent="0.2">
      <c r="F83" s="53"/>
      <c r="G83" s="53"/>
    </row>
    <row r="84" spans="6:18" ht="12.75" x14ac:dyDescent="0.2">
      <c r="F84" s="53"/>
      <c r="G84" s="53"/>
    </row>
    <row r="85" spans="6:18" ht="12.75" x14ac:dyDescent="0.2">
      <c r="F85" s="53"/>
      <c r="G85" s="53"/>
    </row>
    <row r="86" spans="6:18" ht="12.75" x14ac:dyDescent="0.2">
      <c r="F86" s="53"/>
      <c r="G86" s="53"/>
    </row>
    <row r="87" spans="6:18" ht="12.75" x14ac:dyDescent="0.2">
      <c r="F87" s="53"/>
      <c r="G87" s="53"/>
    </row>
    <row r="88" spans="6:18" ht="12.75" x14ac:dyDescent="0.2">
      <c r="F88" s="53"/>
      <c r="G88" s="53"/>
    </row>
    <row r="89" spans="6:18" ht="12.75" x14ac:dyDescent="0.2">
      <c r="F89" s="53"/>
      <c r="G89" s="53"/>
    </row>
    <row r="90" spans="6:18" ht="12.75" x14ac:dyDescent="0.2">
      <c r="F90" s="53"/>
      <c r="G90" s="53"/>
    </row>
    <row r="91" spans="6:18" ht="12.75" x14ac:dyDescent="0.2">
      <c r="F91" s="53"/>
      <c r="G91" s="53"/>
    </row>
    <row r="92" spans="6:18" ht="12.75" x14ac:dyDescent="0.2">
      <c r="F92" s="53"/>
      <c r="G92" s="53"/>
    </row>
    <row r="93" spans="6:18" ht="12.75" x14ac:dyDescent="0.2">
      <c r="F93" s="53"/>
      <c r="G93" s="53"/>
    </row>
    <row r="94" spans="6:18" ht="12.75" x14ac:dyDescent="0.2">
      <c r="F94" s="53"/>
      <c r="G94" s="53"/>
    </row>
    <row r="95" spans="6:18" ht="12.75" x14ac:dyDescent="0.2">
      <c r="F95" s="53"/>
      <c r="G95" s="53"/>
    </row>
    <row r="96" spans="6:18" ht="12.75" x14ac:dyDescent="0.2">
      <c r="F96" s="53"/>
      <c r="G96" s="53"/>
    </row>
    <row r="97" spans="6:7" ht="12.75" x14ac:dyDescent="0.2">
      <c r="F97" s="53"/>
      <c r="G97" s="53"/>
    </row>
    <row r="98" spans="6:7" ht="12.75" x14ac:dyDescent="0.2">
      <c r="F98" s="53"/>
      <c r="G98" s="53"/>
    </row>
    <row r="99" spans="6:7" ht="12.75" x14ac:dyDescent="0.2">
      <c r="F99" s="53"/>
      <c r="G99" s="53"/>
    </row>
    <row r="100" spans="6:7" ht="12.75" x14ac:dyDescent="0.2">
      <c r="F100" s="53"/>
      <c r="G100" s="53"/>
    </row>
    <row r="101" spans="6:7" ht="12.75" x14ac:dyDescent="0.2">
      <c r="F101" s="53"/>
      <c r="G101" s="53"/>
    </row>
    <row r="102" spans="6:7" ht="12.75" x14ac:dyDescent="0.2">
      <c r="F102" s="53"/>
      <c r="G102" s="53"/>
    </row>
    <row r="103" spans="6:7" ht="12.75" x14ac:dyDescent="0.2">
      <c r="F103" s="53"/>
      <c r="G103" s="53"/>
    </row>
    <row r="104" spans="6:7" ht="12.75" x14ac:dyDescent="0.2">
      <c r="F104" s="53"/>
      <c r="G104" s="53"/>
    </row>
    <row r="105" spans="6:7" ht="12.75" x14ac:dyDescent="0.2">
      <c r="F105" s="53"/>
      <c r="G105" s="53"/>
    </row>
    <row r="106" spans="6:7" ht="12.75" x14ac:dyDescent="0.2">
      <c r="F106" s="53"/>
      <c r="G106" s="53"/>
    </row>
    <row r="107" spans="6:7" ht="12.75" x14ac:dyDescent="0.2">
      <c r="F107" s="53"/>
      <c r="G107" s="53"/>
    </row>
    <row r="108" spans="6:7" ht="12.75" x14ac:dyDescent="0.2">
      <c r="F108" s="53"/>
      <c r="G108" s="53"/>
    </row>
    <row r="109" spans="6:7" ht="12.75" x14ac:dyDescent="0.2">
      <c r="F109" s="53"/>
      <c r="G109" s="53"/>
    </row>
    <row r="110" spans="6:7" ht="12.75" x14ac:dyDescent="0.2">
      <c r="F110" s="53"/>
      <c r="G110" s="53"/>
    </row>
    <row r="111" spans="6:7" ht="12.75" x14ac:dyDescent="0.2">
      <c r="F111" s="53"/>
      <c r="G111" s="53"/>
    </row>
    <row r="112" spans="6:7" ht="12.75" x14ac:dyDescent="0.2">
      <c r="F112" s="53"/>
      <c r="G112" s="53"/>
    </row>
    <row r="113" spans="6:7" ht="12.75" x14ac:dyDescent="0.2">
      <c r="F113" s="53"/>
      <c r="G113" s="53"/>
    </row>
    <row r="114" spans="6:7" ht="12.75" x14ac:dyDescent="0.2">
      <c r="F114" s="53"/>
      <c r="G114" s="53"/>
    </row>
    <row r="115" spans="6:7" ht="12.75" x14ac:dyDescent="0.2">
      <c r="F115" s="53"/>
      <c r="G115" s="53"/>
    </row>
    <row r="116" spans="6:7" ht="12.75" x14ac:dyDescent="0.2">
      <c r="F116" s="53"/>
      <c r="G116" s="53"/>
    </row>
    <row r="117" spans="6:7" ht="12.75" x14ac:dyDescent="0.2">
      <c r="F117" s="53"/>
      <c r="G117" s="53"/>
    </row>
    <row r="118" spans="6:7" ht="12.75" x14ac:dyDescent="0.2">
      <c r="F118" s="53"/>
      <c r="G118" s="53"/>
    </row>
    <row r="119" spans="6:7" ht="12.75" x14ac:dyDescent="0.2">
      <c r="F119" s="34"/>
      <c r="G119" s="34"/>
    </row>
    <row r="120" spans="6:7" ht="12.75" x14ac:dyDescent="0.2">
      <c r="F120" s="34"/>
      <c r="G120" s="34"/>
    </row>
    <row r="121" spans="6:7" ht="12.75" x14ac:dyDescent="0.2">
      <c r="F121" s="34"/>
      <c r="G121" s="34"/>
    </row>
    <row r="122" spans="6:7" ht="12.75" x14ac:dyDescent="0.2">
      <c r="F122" s="53"/>
      <c r="G122" s="53"/>
    </row>
    <row r="124" spans="6:7" x14ac:dyDescent="0.2">
      <c r="F124" s="61"/>
      <c r="G124" s="61"/>
    </row>
    <row r="129" spans="6:7" x14ac:dyDescent="0.2">
      <c r="F129" s="61"/>
      <c r="G129" s="61"/>
    </row>
    <row r="134" spans="6:7" x14ac:dyDescent="0.2">
      <c r="F134" s="61"/>
      <c r="G134" s="61"/>
    </row>
    <row r="139" spans="6:7" x14ac:dyDescent="0.2">
      <c r="F139" s="61"/>
      <c r="G139" s="61"/>
    </row>
    <row r="144" spans="6:7" x14ac:dyDescent="0.2">
      <c r="F144" s="60"/>
      <c r="G144" s="60"/>
    </row>
    <row r="146" spans="6:7" ht="12.75" x14ac:dyDescent="0.2">
      <c r="F146" s="34"/>
      <c r="G146" s="34"/>
    </row>
    <row r="152" spans="6:7" x14ac:dyDescent="0.2">
      <c r="F152" s="60"/>
      <c r="G152" s="60"/>
    </row>
    <row r="154" spans="6:7" x14ac:dyDescent="0.2">
      <c r="F154" s="61"/>
      <c r="G154" s="61"/>
    </row>
    <row r="159" spans="6:7" x14ac:dyDescent="0.2">
      <c r="F159" s="61"/>
      <c r="G159" s="61"/>
    </row>
    <row r="164" spans="6:7" x14ac:dyDescent="0.2">
      <c r="F164" s="61"/>
      <c r="G164" s="61"/>
    </row>
    <row r="169" spans="6:7" x14ac:dyDescent="0.2">
      <c r="F169" s="61"/>
      <c r="G169" s="61"/>
    </row>
    <row r="174" spans="6:7" x14ac:dyDescent="0.2">
      <c r="F174" s="61"/>
      <c r="G174" s="61"/>
    </row>
    <row r="179" spans="6:7" x14ac:dyDescent="0.2">
      <c r="F179" s="60"/>
      <c r="G179" s="60"/>
    </row>
    <row r="196" spans="6:7" x14ac:dyDescent="0.2">
      <c r="F196" s="60"/>
      <c r="G196" s="60"/>
    </row>
    <row r="213" spans="6:7" x14ac:dyDescent="0.2">
      <c r="F213" s="60"/>
      <c r="G213" s="60"/>
    </row>
    <row r="230" spans="6:7" x14ac:dyDescent="0.2">
      <c r="F230" s="60"/>
      <c r="G230" s="60"/>
    </row>
    <row r="242" spans="6:7" x14ac:dyDescent="0.2">
      <c r="F242" s="56"/>
      <c r="G242" s="56"/>
    </row>
    <row r="243" spans="6:7" x14ac:dyDescent="0.2">
      <c r="F243" s="57"/>
      <c r="G243" s="57"/>
    </row>
    <row r="1048566" ht="15" customHeight="1" x14ac:dyDescent="0.2"/>
    <row r="1048576" ht="15" customHeight="1" x14ac:dyDescent="0.2"/>
  </sheetData>
  <mergeCells count="1">
    <mergeCell ref="K3:M3"/>
  </mergeCells>
  <phoneticPr fontId="4" type="noConversion"/>
  <printOptions gridLines="1"/>
  <pageMargins left="0.25" right="0.25" top="0.75" bottom="0.75" header="0.3" footer="0.3"/>
  <pageSetup paperSize="17" scale="52" fitToHeight="2" orientation="landscape" r:id="rId1"/>
  <headerFooter alignWithMargins="0">
    <oddFooter>&amp;LPrinted: &amp;D&amp;R&amp;A</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94A012-8287-46C4-B84D-DAF302209C4F}">
  <sheetPr>
    <tabColor theme="7" tint="0.39997558519241921"/>
    <pageSetUpPr fitToPage="1"/>
  </sheetPr>
  <dimension ref="A1:U1048576"/>
  <sheetViews>
    <sheetView topLeftCell="B1" zoomScaleNormal="100" workbookViewId="0">
      <pane xSplit="4" ySplit="4" topLeftCell="F5" activePane="bottomRight" state="frozen"/>
      <selection pane="topRight" activeCell="E32" sqref="E32"/>
      <selection pane="bottomLeft" activeCell="E32" sqref="E32"/>
      <selection pane="bottomRight" activeCell="B3" sqref="B3"/>
    </sheetView>
  </sheetViews>
  <sheetFormatPr defaultRowHeight="14.25" x14ac:dyDescent="0.2"/>
  <cols>
    <col min="1" max="1" width="10.28515625" style="7" hidden="1" customWidth="1"/>
    <col min="2" max="2" width="9" style="7" customWidth="1"/>
    <col min="3" max="3" width="8.5703125" style="7" bestFit="1" customWidth="1"/>
    <col min="4" max="4" width="44.85546875" style="7" bestFit="1" customWidth="1"/>
    <col min="5" max="5" width="24.5703125" style="7" hidden="1" customWidth="1"/>
    <col min="6" max="6" width="7.140625" style="55" bestFit="1" customWidth="1"/>
    <col min="7" max="7" width="8.85546875" style="55" bestFit="1" customWidth="1"/>
    <col min="8" max="8" width="32" style="7" bestFit="1" customWidth="1"/>
    <col min="9" max="9" width="26.42578125" style="24" hidden="1" customWidth="1"/>
    <col min="10" max="10" width="14.140625" style="24" hidden="1" customWidth="1"/>
    <col min="11" max="13" width="14" style="24" customWidth="1"/>
    <col min="14" max="14" width="14.140625" style="24" hidden="1" customWidth="1"/>
    <col min="15" max="15" width="10.42578125" style="47" bestFit="1" customWidth="1"/>
    <col min="16" max="16" width="9.5703125" style="47" bestFit="1" customWidth="1"/>
    <col min="17" max="17" width="16.140625" style="47" customWidth="1"/>
    <col min="18" max="18" width="10.42578125" style="47" bestFit="1" customWidth="1"/>
    <col min="19" max="19" width="36" style="7" bestFit="1" customWidth="1"/>
    <col min="20" max="20" width="90.28515625" style="7" bestFit="1" customWidth="1"/>
    <col min="21" max="16384" width="9.140625" style="7"/>
  </cols>
  <sheetData>
    <row r="1" spans="1:20" ht="12.75" x14ac:dyDescent="0.2">
      <c r="B1" s="174" t="str">
        <f>"2D Barcode Specifications for City of Portland Business License Tax and Multnomah County Business Income Tax  Form SC-"&amp;Instructions!C5</f>
        <v>2D Barcode Specifications for City of Portland Business License Tax and Multnomah County Business Income Tax  Form SC-2022</v>
      </c>
      <c r="C1" s="174"/>
      <c r="F1" s="49"/>
      <c r="G1" s="49"/>
    </row>
    <row r="2" spans="1:20" ht="12.75" x14ac:dyDescent="0.2">
      <c r="A2" s="174"/>
      <c r="B2" s="174"/>
      <c r="C2" s="174"/>
      <c r="F2" s="41"/>
      <c r="G2" s="41"/>
      <c r="H2" s="75"/>
      <c r="I2" s="75"/>
      <c r="J2" s="75"/>
      <c r="K2" s="75"/>
      <c r="L2" s="75"/>
      <c r="M2" s="75"/>
      <c r="N2" s="75"/>
    </row>
    <row r="3" spans="1:20" ht="12.75" x14ac:dyDescent="0.2">
      <c r="A3" s="174"/>
      <c r="B3" s="174"/>
      <c r="C3" s="174"/>
      <c r="D3" s="174"/>
      <c r="E3" s="174"/>
      <c r="F3" s="49"/>
      <c r="G3" s="49"/>
      <c r="H3" s="174"/>
      <c r="I3" s="25"/>
      <c r="J3" s="25"/>
      <c r="K3" s="198" t="s">
        <v>334</v>
      </c>
      <c r="L3" s="199"/>
      <c r="M3" s="200"/>
      <c r="N3" s="25"/>
      <c r="O3" s="108"/>
      <c r="P3" s="108"/>
      <c r="Q3" s="108"/>
      <c r="R3" s="108"/>
      <c r="S3" s="174"/>
    </row>
    <row r="4" spans="1:20" ht="38.25" x14ac:dyDescent="0.2">
      <c r="A4" s="59" t="s">
        <v>52</v>
      </c>
      <c r="B4" s="59" t="s">
        <v>53</v>
      </c>
      <c r="C4" s="59" t="s">
        <v>54</v>
      </c>
      <c r="D4" s="5" t="s">
        <v>55</v>
      </c>
      <c r="E4" s="5" t="s">
        <v>56</v>
      </c>
      <c r="F4" s="50" t="s">
        <v>57</v>
      </c>
      <c r="G4" s="50" t="s">
        <v>58</v>
      </c>
      <c r="H4" s="5" t="s">
        <v>59</v>
      </c>
      <c r="I4" s="74" t="s">
        <v>335</v>
      </c>
      <c r="J4" s="139" t="s">
        <v>336</v>
      </c>
      <c r="K4" s="182" t="s">
        <v>336</v>
      </c>
      <c r="L4" s="183" t="s">
        <v>1327</v>
      </c>
      <c r="M4" s="184" t="s">
        <v>337</v>
      </c>
      <c r="N4" s="139" t="s">
        <v>338</v>
      </c>
      <c r="O4" s="109" t="s">
        <v>62</v>
      </c>
      <c r="P4" s="45" t="s">
        <v>339</v>
      </c>
      <c r="Q4" s="109" t="s">
        <v>340</v>
      </c>
      <c r="R4" s="109" t="s">
        <v>65</v>
      </c>
      <c r="S4" s="5" t="s">
        <v>66</v>
      </c>
      <c r="T4" s="5" t="s">
        <v>67</v>
      </c>
    </row>
    <row r="5" spans="1:20" ht="12.75" x14ac:dyDescent="0.2">
      <c r="A5" s="7">
        <v>1</v>
      </c>
      <c r="B5" s="7">
        <v>1</v>
      </c>
      <c r="D5" s="19" t="s">
        <v>68</v>
      </c>
      <c r="E5" s="19" t="s">
        <v>68</v>
      </c>
      <c r="F5" s="34" t="s">
        <v>69</v>
      </c>
      <c r="G5" s="34" t="s">
        <v>70</v>
      </c>
      <c r="H5" s="19" t="str">
        <f t="shared" ref="H5:H21" si="0">_xlfn.CONCAT(RIGHT(_xlfn.CONCAT("000",A5),3),0,E5)</f>
        <v>0010VersionNumber</v>
      </c>
      <c r="I5" s="19" t="s">
        <v>68</v>
      </c>
      <c r="K5" s="159"/>
      <c r="L5" s="155"/>
      <c r="M5" s="160"/>
      <c r="O5" s="47" t="s">
        <v>71</v>
      </c>
      <c r="P5" s="47" t="s">
        <v>69</v>
      </c>
      <c r="Q5" s="47">
        <v>2</v>
      </c>
      <c r="R5" s="47" t="s">
        <v>72</v>
      </c>
      <c r="T5" s="7" t="s">
        <v>71</v>
      </c>
    </row>
    <row r="6" spans="1:20" s="37" customFormat="1" ht="12.75" x14ac:dyDescent="0.2">
      <c r="A6" s="37">
        <f>A5+1</f>
        <v>2</v>
      </c>
      <c r="B6" s="37">
        <v>2</v>
      </c>
      <c r="D6" s="38" t="s">
        <v>73</v>
      </c>
      <c r="E6" s="38" t="s">
        <v>73</v>
      </c>
      <c r="F6" s="53" t="s">
        <v>69</v>
      </c>
      <c r="G6" s="53" t="s">
        <v>70</v>
      </c>
      <c r="H6" s="38" t="str">
        <f t="shared" si="0"/>
        <v>0020DeveloperCode</v>
      </c>
      <c r="I6" s="38" t="s">
        <v>73</v>
      </c>
      <c r="J6" s="40"/>
      <c r="K6" s="159"/>
      <c r="L6" s="155"/>
      <c r="M6" s="160"/>
      <c r="N6" s="40"/>
      <c r="O6" s="93" t="s">
        <v>74</v>
      </c>
      <c r="P6" s="93" t="s">
        <v>69</v>
      </c>
      <c r="Q6" s="93">
        <v>4</v>
      </c>
      <c r="R6" s="93" t="s">
        <v>72</v>
      </c>
      <c r="T6" s="37" t="s">
        <v>75</v>
      </c>
    </row>
    <row r="7" spans="1:20" s="37" customFormat="1" ht="12.75" x14ac:dyDescent="0.2">
      <c r="A7" s="37">
        <f t="shared" ref="A7:A52" si="1">A6+1</f>
        <v>3</v>
      </c>
      <c r="B7" s="37">
        <v>3</v>
      </c>
      <c r="D7" s="38" t="s">
        <v>76</v>
      </c>
      <c r="E7" s="38" t="s">
        <v>76</v>
      </c>
      <c r="F7" s="53" t="s">
        <v>69</v>
      </c>
      <c r="G7" s="53" t="s">
        <v>70</v>
      </c>
      <c r="H7" s="38" t="str">
        <f t="shared" si="0"/>
        <v>0030Jurisdiction</v>
      </c>
      <c r="I7" s="38" t="s">
        <v>76</v>
      </c>
      <c r="J7" s="40"/>
      <c r="K7" s="159"/>
      <c r="L7" s="155"/>
      <c r="M7" s="160"/>
      <c r="N7" s="40"/>
      <c r="O7" s="93" t="s">
        <v>77</v>
      </c>
      <c r="P7" s="93" t="s">
        <v>69</v>
      </c>
      <c r="Q7" s="93">
        <v>4</v>
      </c>
      <c r="R7" s="93" t="s">
        <v>72</v>
      </c>
      <c r="T7" s="37" t="s">
        <v>77</v>
      </c>
    </row>
    <row r="8" spans="1:20" s="37" customFormat="1" ht="12.75" x14ac:dyDescent="0.2">
      <c r="A8" s="37">
        <f t="shared" si="1"/>
        <v>4</v>
      </c>
      <c r="B8" s="37">
        <v>4</v>
      </c>
      <c r="D8" s="38" t="s">
        <v>78</v>
      </c>
      <c r="E8" s="38" t="s">
        <v>78</v>
      </c>
      <c r="F8" s="53" t="s">
        <v>69</v>
      </c>
      <c r="G8" s="53" t="s">
        <v>70</v>
      </c>
      <c r="H8" s="38" t="str">
        <f t="shared" si="0"/>
        <v>0040DescriptionFormName</v>
      </c>
      <c r="I8" s="38" t="s">
        <v>78</v>
      </c>
      <c r="J8" s="40"/>
      <c r="K8" s="159"/>
      <c r="L8" s="155"/>
      <c r="M8" s="160"/>
      <c r="N8" s="40"/>
      <c r="O8" s="93" t="str">
        <f>"E"&amp;Instructions!C5</f>
        <v>E2022</v>
      </c>
      <c r="P8" s="93" t="s">
        <v>69</v>
      </c>
      <c r="Q8" s="90">
        <v>16</v>
      </c>
      <c r="R8" s="93" t="s">
        <v>72</v>
      </c>
      <c r="T8" s="37" t="str">
        <f>O8</f>
        <v>E2022</v>
      </c>
    </row>
    <row r="9" spans="1:20" s="37" customFormat="1" ht="12.75" x14ac:dyDescent="0.2">
      <c r="A9" s="37">
        <f t="shared" si="1"/>
        <v>5</v>
      </c>
      <c r="B9" s="37">
        <v>5</v>
      </c>
      <c r="D9" s="38" t="s">
        <v>79</v>
      </c>
      <c r="E9" s="38" t="s">
        <v>79</v>
      </c>
      <c r="F9" s="53" t="s">
        <v>69</v>
      </c>
      <c r="G9" s="53" t="s">
        <v>70</v>
      </c>
      <c r="H9" s="38" t="str">
        <f t="shared" si="0"/>
        <v>0050SpecificationVersion</v>
      </c>
      <c r="I9" s="38" t="s">
        <v>79</v>
      </c>
      <c r="J9" s="40"/>
      <c r="K9" s="159"/>
      <c r="L9" s="155"/>
      <c r="M9" s="160"/>
      <c r="N9" s="40"/>
      <c r="O9" s="93">
        <f>spec_version</f>
        <v>27</v>
      </c>
      <c r="P9" s="93" t="s">
        <v>69</v>
      </c>
      <c r="Q9" s="93">
        <v>4</v>
      </c>
      <c r="R9" s="93" t="s">
        <v>80</v>
      </c>
      <c r="S9" s="37" t="s">
        <v>81</v>
      </c>
      <c r="T9" s="37">
        <f>O9</f>
        <v>27</v>
      </c>
    </row>
    <row r="10" spans="1:20" s="37" customFormat="1" ht="12.75" x14ac:dyDescent="0.2">
      <c r="A10" s="37">
        <f t="shared" si="1"/>
        <v>6</v>
      </c>
      <c r="B10" s="37">
        <v>6</v>
      </c>
      <c r="D10" s="38" t="s">
        <v>82</v>
      </c>
      <c r="E10" s="38" t="s">
        <v>82</v>
      </c>
      <c r="F10" s="53" t="s">
        <v>69</v>
      </c>
      <c r="G10" s="53" t="s">
        <v>70</v>
      </c>
      <c r="H10" s="38" t="str">
        <f t="shared" si="0"/>
        <v>0060SoftwareFormVersion</v>
      </c>
      <c r="I10" s="38" t="s">
        <v>82</v>
      </c>
      <c r="J10" s="40"/>
      <c r="K10" s="159"/>
      <c r="L10" s="155"/>
      <c r="M10" s="160"/>
      <c r="N10" s="40"/>
      <c r="O10" s="93">
        <v>1</v>
      </c>
      <c r="P10" s="93" t="s">
        <v>69</v>
      </c>
      <c r="Q10" s="93">
        <v>15</v>
      </c>
      <c r="R10" s="93" t="s">
        <v>72</v>
      </c>
      <c r="T10" s="37" t="s">
        <v>83</v>
      </c>
    </row>
    <row r="11" spans="1:20" s="37" customFormat="1" ht="12.75" x14ac:dyDescent="0.2">
      <c r="A11" s="37">
        <f t="shared" si="1"/>
        <v>7</v>
      </c>
      <c r="B11" s="37">
        <v>7</v>
      </c>
      <c r="D11" s="38" t="s">
        <v>84</v>
      </c>
      <c r="E11" s="38" t="s">
        <v>85</v>
      </c>
      <c r="F11" s="53" t="s">
        <v>70</v>
      </c>
      <c r="G11" s="53" t="s">
        <v>70</v>
      </c>
      <c r="H11" s="38" t="str">
        <f t="shared" si="0"/>
        <v>0070periodfrom</v>
      </c>
      <c r="I11" s="38" t="s">
        <v>85</v>
      </c>
      <c r="J11" s="40"/>
      <c r="K11" s="159"/>
      <c r="L11" s="155"/>
      <c r="M11" s="160"/>
      <c r="N11" s="40"/>
      <c r="O11" s="110">
        <v>44562</v>
      </c>
      <c r="P11" s="93" t="s">
        <v>69</v>
      </c>
      <c r="Q11" s="93">
        <v>10</v>
      </c>
      <c r="R11" s="110" t="s">
        <v>72</v>
      </c>
      <c r="S11" s="69" t="s">
        <v>86</v>
      </c>
    </row>
    <row r="12" spans="1:20" s="37" customFormat="1" ht="12.75" x14ac:dyDescent="0.2">
      <c r="A12" s="37">
        <f t="shared" si="1"/>
        <v>8</v>
      </c>
      <c r="B12" s="37">
        <v>8</v>
      </c>
      <c r="D12" s="38" t="s">
        <v>87</v>
      </c>
      <c r="E12" s="38" t="s">
        <v>88</v>
      </c>
      <c r="F12" s="53" t="s">
        <v>70</v>
      </c>
      <c r="G12" s="53" t="s">
        <v>70</v>
      </c>
      <c r="H12" s="38" t="str">
        <f t="shared" si="0"/>
        <v>0080periodto</v>
      </c>
      <c r="I12" s="38" t="s">
        <v>88</v>
      </c>
      <c r="J12" s="40"/>
      <c r="K12" s="159"/>
      <c r="L12" s="155"/>
      <c r="M12" s="160"/>
      <c r="N12" s="40"/>
      <c r="O12" s="110">
        <v>44926</v>
      </c>
      <c r="P12" s="93" t="s">
        <v>69</v>
      </c>
      <c r="Q12" s="93">
        <v>10</v>
      </c>
      <c r="R12" s="110" t="s">
        <v>72</v>
      </c>
      <c r="S12" s="69" t="s">
        <v>86</v>
      </c>
    </row>
    <row r="13" spans="1:20" s="37" customFormat="1" ht="12.75" x14ac:dyDescent="0.2">
      <c r="A13" s="37">
        <f t="shared" si="1"/>
        <v>9</v>
      </c>
      <c r="B13" s="37">
        <v>9</v>
      </c>
      <c r="D13" s="145" t="s">
        <v>89</v>
      </c>
      <c r="E13" s="38" t="s">
        <v>90</v>
      </c>
      <c r="F13" s="53" t="s">
        <v>70</v>
      </c>
      <c r="G13" s="53" t="s">
        <v>70</v>
      </c>
      <c r="H13" s="38" t="str">
        <f t="shared" si="0"/>
        <v>0090accountid</v>
      </c>
      <c r="I13" s="38" t="s">
        <v>90</v>
      </c>
      <c r="J13" s="40" t="s">
        <v>341</v>
      </c>
      <c r="K13" s="159" t="s">
        <v>342</v>
      </c>
      <c r="L13" s="155" t="s">
        <v>343</v>
      </c>
      <c r="M13" s="160"/>
      <c r="N13" s="40" t="s">
        <v>344</v>
      </c>
      <c r="O13" s="93"/>
      <c r="P13" s="93" t="s">
        <v>70</v>
      </c>
      <c r="Q13" s="93">
        <v>10</v>
      </c>
      <c r="R13" s="93" t="s">
        <v>80</v>
      </c>
      <c r="S13" s="37" t="s">
        <v>91</v>
      </c>
      <c r="T13" s="37" t="s">
        <v>92</v>
      </c>
    </row>
    <row r="14" spans="1:20" s="37" customFormat="1" ht="12.75" x14ac:dyDescent="0.2">
      <c r="A14" s="37">
        <f t="shared" si="1"/>
        <v>10</v>
      </c>
      <c r="B14" s="37">
        <v>10</v>
      </c>
      <c r="D14" s="38" t="s">
        <v>93</v>
      </c>
      <c r="E14" s="38" t="s">
        <v>94</v>
      </c>
      <c r="F14" s="53" t="s">
        <v>70</v>
      </c>
      <c r="G14" s="53" t="s">
        <v>70</v>
      </c>
      <c r="H14" s="38" t="str">
        <f t="shared" si="0"/>
        <v>0100taxid</v>
      </c>
      <c r="I14" s="38" t="s">
        <v>94</v>
      </c>
      <c r="J14" s="40"/>
      <c r="K14" s="159"/>
      <c r="L14" s="155"/>
      <c r="M14" s="160"/>
      <c r="N14" s="40"/>
      <c r="O14" s="93"/>
      <c r="P14" s="93" t="s">
        <v>70</v>
      </c>
      <c r="Q14" s="93">
        <v>11</v>
      </c>
      <c r="R14" s="93" t="s">
        <v>72</v>
      </c>
      <c r="S14" s="37" t="s">
        <v>95</v>
      </c>
    </row>
    <row r="15" spans="1:20" s="37" customFormat="1" ht="12.75" x14ac:dyDescent="0.2">
      <c r="A15" s="37">
        <f t="shared" si="1"/>
        <v>11</v>
      </c>
      <c r="B15" s="37">
        <v>11</v>
      </c>
      <c r="D15" s="38" t="s">
        <v>96</v>
      </c>
      <c r="E15" s="38" t="s">
        <v>97</v>
      </c>
      <c r="F15" s="53" t="s">
        <v>70</v>
      </c>
      <c r="G15" s="53" t="s">
        <v>70</v>
      </c>
      <c r="H15" s="38" t="str">
        <f t="shared" si="0"/>
        <v>0110naics</v>
      </c>
      <c r="I15" s="38" t="s">
        <v>97</v>
      </c>
      <c r="J15" s="40" t="s">
        <v>96</v>
      </c>
      <c r="K15" s="159" t="s">
        <v>96</v>
      </c>
      <c r="L15" s="155" t="s">
        <v>96</v>
      </c>
      <c r="M15" s="160"/>
      <c r="N15" s="40"/>
      <c r="O15" s="93"/>
      <c r="P15" s="93" t="s">
        <v>70</v>
      </c>
      <c r="Q15" s="111">
        <v>6</v>
      </c>
      <c r="R15" s="111" t="s">
        <v>80</v>
      </c>
      <c r="S15" s="70" t="s">
        <v>98</v>
      </c>
      <c r="T15" s="70" t="s">
        <v>99</v>
      </c>
    </row>
    <row r="16" spans="1:20" s="37" customFormat="1" ht="12.75" x14ac:dyDescent="0.2">
      <c r="A16" s="37">
        <v>13</v>
      </c>
      <c r="B16" s="37">
        <v>12</v>
      </c>
      <c r="D16" s="38" t="s">
        <v>104</v>
      </c>
      <c r="E16" s="38" t="s">
        <v>105</v>
      </c>
      <c r="F16" s="53" t="s">
        <v>70</v>
      </c>
      <c r="G16" s="53" t="s">
        <v>70</v>
      </c>
      <c r="H16" s="38" t="str">
        <f t="shared" si="0"/>
        <v>0130busname</v>
      </c>
      <c r="I16" s="38" t="s">
        <v>105</v>
      </c>
      <c r="J16" s="40"/>
      <c r="K16" s="159"/>
      <c r="L16" s="155"/>
      <c r="M16" s="160"/>
      <c r="N16" s="40"/>
      <c r="O16" s="93"/>
      <c r="P16" s="93" t="s">
        <v>70</v>
      </c>
      <c r="Q16" s="93">
        <v>100</v>
      </c>
      <c r="R16" s="93" t="s">
        <v>72</v>
      </c>
    </row>
    <row r="17" spans="1:20" s="37" customFormat="1" ht="12.75" x14ac:dyDescent="0.2">
      <c r="A17" s="37">
        <f t="shared" si="1"/>
        <v>14</v>
      </c>
      <c r="B17" s="37">
        <v>13</v>
      </c>
      <c r="D17" s="38" t="s">
        <v>106</v>
      </c>
      <c r="E17" s="38" t="s">
        <v>107</v>
      </c>
      <c r="F17" s="53" t="s">
        <v>70</v>
      </c>
      <c r="G17" s="53" t="s">
        <v>70</v>
      </c>
      <c r="H17" s="38" t="str">
        <f t="shared" si="0"/>
        <v>0140newmailingaddr</v>
      </c>
      <c r="I17" s="38" t="s">
        <v>107</v>
      </c>
      <c r="J17" s="40"/>
      <c r="K17" s="159" t="s">
        <v>347</v>
      </c>
      <c r="L17" s="155" t="s">
        <v>348</v>
      </c>
      <c r="M17" s="160"/>
      <c r="N17" s="40"/>
      <c r="O17" s="93">
        <v>0</v>
      </c>
      <c r="P17" s="93" t="s">
        <v>69</v>
      </c>
      <c r="Q17" s="93">
        <v>1</v>
      </c>
      <c r="R17" s="93" t="s">
        <v>80</v>
      </c>
      <c r="S17" s="37" t="s">
        <v>102</v>
      </c>
      <c r="T17" s="37" t="s">
        <v>103</v>
      </c>
    </row>
    <row r="18" spans="1:20" s="37" customFormat="1" ht="12.75" x14ac:dyDescent="0.2">
      <c r="A18" s="37">
        <f t="shared" si="1"/>
        <v>15</v>
      </c>
      <c r="B18" s="37">
        <v>14</v>
      </c>
      <c r="D18" s="38" t="s">
        <v>108</v>
      </c>
      <c r="E18" s="38" t="s">
        <v>109</v>
      </c>
      <c r="F18" s="53" t="s">
        <v>70</v>
      </c>
      <c r="G18" s="53" t="s">
        <v>70</v>
      </c>
      <c r="H18" s="38" t="str">
        <f t="shared" si="0"/>
        <v>0150addr2</v>
      </c>
      <c r="I18" s="38" t="s">
        <v>109</v>
      </c>
      <c r="J18" s="40"/>
      <c r="K18" s="159"/>
      <c r="L18" s="155"/>
      <c r="M18" s="160"/>
      <c r="N18" s="40"/>
      <c r="O18" s="93"/>
      <c r="P18" s="93" t="s">
        <v>70</v>
      </c>
      <c r="Q18" s="93">
        <v>75</v>
      </c>
      <c r="R18" s="93" t="s">
        <v>72</v>
      </c>
    </row>
    <row r="19" spans="1:20" s="37" customFormat="1" ht="12.75" x14ac:dyDescent="0.2">
      <c r="A19" s="37">
        <f t="shared" si="1"/>
        <v>16</v>
      </c>
      <c r="B19" s="37">
        <v>15</v>
      </c>
      <c r="D19" s="38" t="s">
        <v>110</v>
      </c>
      <c r="E19" s="38" t="s">
        <v>111</v>
      </c>
      <c r="F19" s="53" t="s">
        <v>70</v>
      </c>
      <c r="G19" s="53" t="s">
        <v>70</v>
      </c>
      <c r="H19" s="38" t="str">
        <f t="shared" si="0"/>
        <v>0160city</v>
      </c>
      <c r="I19" s="38" t="s">
        <v>111</v>
      </c>
      <c r="J19" s="40"/>
      <c r="K19" s="159"/>
      <c r="L19" s="155"/>
      <c r="M19" s="160"/>
      <c r="N19" s="40"/>
      <c r="O19" s="93"/>
      <c r="P19" s="93" t="s">
        <v>70</v>
      </c>
      <c r="Q19" s="93">
        <v>30</v>
      </c>
      <c r="R19" s="93" t="s">
        <v>72</v>
      </c>
    </row>
    <row r="20" spans="1:20" s="37" customFormat="1" ht="12.75" x14ac:dyDescent="0.2">
      <c r="A20" s="37">
        <f t="shared" si="1"/>
        <v>17</v>
      </c>
      <c r="B20" s="37">
        <v>16</v>
      </c>
      <c r="D20" s="38" t="s">
        <v>112</v>
      </c>
      <c r="E20" s="38" t="s">
        <v>113</v>
      </c>
      <c r="F20" s="53" t="s">
        <v>70</v>
      </c>
      <c r="G20" s="53" t="s">
        <v>70</v>
      </c>
      <c r="H20" s="38" t="str">
        <f t="shared" si="0"/>
        <v>0170state</v>
      </c>
      <c r="I20" s="38" t="s">
        <v>113</v>
      </c>
      <c r="J20" s="40"/>
      <c r="K20" s="159"/>
      <c r="L20" s="155"/>
      <c r="M20" s="160"/>
      <c r="N20" s="40"/>
      <c r="O20" s="93"/>
      <c r="P20" s="93" t="s">
        <v>70</v>
      </c>
      <c r="Q20" s="93">
        <v>10</v>
      </c>
      <c r="R20" s="93" t="s">
        <v>72</v>
      </c>
      <c r="T20" s="37" t="s">
        <v>114</v>
      </c>
    </row>
    <row r="21" spans="1:20" s="37" customFormat="1" ht="12.75" x14ac:dyDescent="0.2">
      <c r="A21" s="37">
        <f t="shared" si="1"/>
        <v>18</v>
      </c>
      <c r="B21" s="37">
        <v>17</v>
      </c>
      <c r="D21" s="38" t="s">
        <v>115</v>
      </c>
      <c r="E21" s="38" t="s">
        <v>116</v>
      </c>
      <c r="F21" s="53" t="s">
        <v>70</v>
      </c>
      <c r="G21" s="53" t="s">
        <v>70</v>
      </c>
      <c r="H21" s="38" t="str">
        <f t="shared" si="0"/>
        <v>0180postalcode</v>
      </c>
      <c r="I21" s="38" t="s">
        <v>116</v>
      </c>
      <c r="J21" s="40"/>
      <c r="K21" s="159"/>
      <c r="L21" s="155"/>
      <c r="M21" s="160"/>
      <c r="N21" s="40"/>
      <c r="O21" s="93"/>
      <c r="P21" s="93" t="s">
        <v>70</v>
      </c>
      <c r="Q21" s="93">
        <v>15</v>
      </c>
      <c r="R21" s="93" t="s">
        <v>72</v>
      </c>
      <c r="S21" s="37" t="s">
        <v>117</v>
      </c>
    </row>
    <row r="22" spans="1:20" s="37" customFormat="1" ht="12.75" x14ac:dyDescent="0.2">
      <c r="A22" s="37">
        <v>23</v>
      </c>
      <c r="B22" s="37">
        <v>18</v>
      </c>
      <c r="D22" s="38" t="s">
        <v>126</v>
      </c>
      <c r="E22" s="38" t="s">
        <v>127</v>
      </c>
      <c r="F22" s="53" t="s">
        <v>70</v>
      </c>
      <c r="G22" s="53" t="s">
        <v>70</v>
      </c>
      <c r="H22" s="38" t="str">
        <f>_xlfn.CONCAT(RIGHT(_xlfn.CONCAT("000",A22),3),0,E22)</f>
        <v>0230InitialReturn</v>
      </c>
      <c r="I22" s="38" t="s">
        <v>127</v>
      </c>
      <c r="J22" s="40" t="s">
        <v>127</v>
      </c>
      <c r="K22" s="159" t="s">
        <v>127</v>
      </c>
      <c r="L22" s="155" t="s">
        <v>127</v>
      </c>
      <c r="M22" s="160"/>
      <c r="N22" s="40"/>
      <c r="O22" s="93">
        <v>0</v>
      </c>
      <c r="P22" s="93" t="s">
        <v>69</v>
      </c>
      <c r="Q22" s="93">
        <v>1</v>
      </c>
      <c r="R22" s="93" t="s">
        <v>80</v>
      </c>
      <c r="S22" s="37" t="s">
        <v>102</v>
      </c>
      <c r="T22" s="37" t="s">
        <v>103</v>
      </c>
    </row>
    <row r="23" spans="1:20" s="37" customFormat="1" ht="12.75" x14ac:dyDescent="0.2">
      <c r="A23" s="37">
        <f t="shared" si="1"/>
        <v>24</v>
      </c>
      <c r="B23" s="37">
        <v>19</v>
      </c>
      <c r="D23" s="38" t="s">
        <v>128</v>
      </c>
      <c r="E23" s="38" t="s">
        <v>129</v>
      </c>
      <c r="F23" s="53" t="s">
        <v>70</v>
      </c>
      <c r="G23" s="53" t="s">
        <v>70</v>
      </c>
      <c r="H23" s="38" t="str">
        <f t="shared" ref="H23:H36" si="2">_xlfn.CONCAT(RIGHT(_xlfn.CONCAT("000",A23),3),0,E23)</f>
        <v>0240FinalReturn</v>
      </c>
      <c r="I23" s="38" t="s">
        <v>129</v>
      </c>
      <c r="J23" s="40" t="s">
        <v>353</v>
      </c>
      <c r="K23" s="159" t="s">
        <v>353</v>
      </c>
      <c r="L23" s="155" t="s">
        <v>129</v>
      </c>
      <c r="M23" s="160"/>
      <c r="N23" s="40"/>
      <c r="O23" s="93">
        <v>0</v>
      </c>
      <c r="P23" s="93" t="s">
        <v>69</v>
      </c>
      <c r="Q23" s="93">
        <v>1</v>
      </c>
      <c r="R23" s="93" t="s">
        <v>80</v>
      </c>
      <c r="S23" s="37" t="s">
        <v>102</v>
      </c>
      <c r="T23" s="37" t="s">
        <v>103</v>
      </c>
    </row>
    <row r="24" spans="1:20" s="37" customFormat="1" ht="12.75" x14ac:dyDescent="0.2">
      <c r="A24" s="37">
        <f t="shared" si="1"/>
        <v>25</v>
      </c>
      <c r="B24" s="37">
        <v>20</v>
      </c>
      <c r="D24" s="38" t="s">
        <v>130</v>
      </c>
      <c r="E24" s="38" t="s">
        <v>131</v>
      </c>
      <c r="F24" s="53" t="s">
        <v>70</v>
      </c>
      <c r="G24" s="53" t="s">
        <v>70</v>
      </c>
      <c r="H24" s="38" t="str">
        <f t="shared" si="2"/>
        <v>0250amendedreturn</v>
      </c>
      <c r="I24" s="38" t="s">
        <v>131</v>
      </c>
      <c r="J24" s="40" t="s">
        <v>354</v>
      </c>
      <c r="K24" s="159" t="s">
        <v>355</v>
      </c>
      <c r="L24" s="155" t="s">
        <v>356</v>
      </c>
      <c r="M24" s="160"/>
      <c r="N24" s="40"/>
      <c r="O24" s="93">
        <v>0</v>
      </c>
      <c r="P24" s="93" t="s">
        <v>69</v>
      </c>
      <c r="Q24" s="93">
        <v>1</v>
      </c>
      <c r="R24" s="93" t="s">
        <v>80</v>
      </c>
      <c r="S24" s="37" t="s">
        <v>102</v>
      </c>
      <c r="T24" s="37" t="s">
        <v>103</v>
      </c>
    </row>
    <row r="25" spans="1:20" s="37" customFormat="1" ht="12.75" x14ac:dyDescent="0.2">
      <c r="A25" s="37">
        <f t="shared" si="1"/>
        <v>26</v>
      </c>
      <c r="B25" s="37">
        <v>21</v>
      </c>
      <c r="D25" s="38" t="s">
        <v>132</v>
      </c>
      <c r="E25" s="38" t="s">
        <v>132</v>
      </c>
      <c r="F25" s="53" t="s">
        <v>70</v>
      </c>
      <c r="G25" s="53" t="s">
        <v>70</v>
      </c>
      <c r="H25" s="38" t="str">
        <f t="shared" si="2"/>
        <v>0260Extension</v>
      </c>
      <c r="I25" s="38" t="s">
        <v>132</v>
      </c>
      <c r="J25" s="40" t="s">
        <v>357</v>
      </c>
      <c r="K25" s="159" t="s">
        <v>357</v>
      </c>
      <c r="L25" s="155" t="s">
        <v>358</v>
      </c>
      <c r="M25" s="160"/>
      <c r="N25" s="40" t="s">
        <v>456</v>
      </c>
      <c r="O25" s="93">
        <v>0</v>
      </c>
      <c r="P25" s="93" t="s">
        <v>69</v>
      </c>
      <c r="Q25" s="93">
        <v>1</v>
      </c>
      <c r="R25" s="93" t="s">
        <v>80</v>
      </c>
      <c r="S25" s="37" t="s">
        <v>102</v>
      </c>
      <c r="T25" s="37" t="s">
        <v>103</v>
      </c>
    </row>
    <row r="26" spans="1:20" s="37" customFormat="1" ht="12.75" x14ac:dyDescent="0.2">
      <c r="A26" s="37">
        <f t="shared" si="1"/>
        <v>27</v>
      </c>
      <c r="B26" s="37">
        <v>22</v>
      </c>
      <c r="C26" s="37" t="s">
        <v>360</v>
      </c>
      <c r="D26" s="38" t="s">
        <v>133</v>
      </c>
      <c r="E26" s="38" t="s">
        <v>134</v>
      </c>
      <c r="F26" s="53" t="s">
        <v>70</v>
      </c>
      <c r="G26" s="53" t="s">
        <v>70</v>
      </c>
      <c r="H26" s="38" t="str">
        <f t="shared" si="2"/>
        <v>0270MCGI</v>
      </c>
      <c r="I26" s="38" t="s">
        <v>134</v>
      </c>
      <c r="J26" s="40" t="s">
        <v>361</v>
      </c>
      <c r="K26" s="159" t="s">
        <v>361</v>
      </c>
      <c r="L26" s="155" t="s">
        <v>361</v>
      </c>
      <c r="M26" s="160" t="s">
        <v>362</v>
      </c>
      <c r="N26" s="40"/>
      <c r="O26" s="93">
        <v>0</v>
      </c>
      <c r="P26" s="93" t="s">
        <v>69</v>
      </c>
      <c r="Q26" s="93">
        <v>16</v>
      </c>
      <c r="R26" s="93" t="s">
        <v>80</v>
      </c>
      <c r="S26" s="37" t="s">
        <v>139</v>
      </c>
      <c r="T26" s="37" t="s">
        <v>140</v>
      </c>
    </row>
    <row r="27" spans="1:20" s="37" customFormat="1" ht="12.75" x14ac:dyDescent="0.2">
      <c r="A27" s="37">
        <f t="shared" si="1"/>
        <v>28</v>
      </c>
      <c r="B27" s="37">
        <v>23</v>
      </c>
      <c r="C27" s="37" t="s">
        <v>363</v>
      </c>
      <c r="D27" s="38" t="s">
        <v>137</v>
      </c>
      <c r="E27" s="38" t="s">
        <v>138</v>
      </c>
      <c r="F27" s="53" t="s">
        <v>70</v>
      </c>
      <c r="G27" s="53" t="s">
        <v>70</v>
      </c>
      <c r="H27" s="38" t="str">
        <f t="shared" si="2"/>
        <v>0280TotalGI</v>
      </c>
      <c r="I27" s="38" t="s">
        <v>138</v>
      </c>
      <c r="J27" s="40" t="s">
        <v>364</v>
      </c>
      <c r="K27" s="159" t="s">
        <v>364</v>
      </c>
      <c r="L27" s="155" t="s">
        <v>365</v>
      </c>
      <c r="M27" s="160" t="s">
        <v>362</v>
      </c>
      <c r="N27" s="40" t="s">
        <v>366</v>
      </c>
      <c r="O27" s="93">
        <v>0</v>
      </c>
      <c r="P27" s="93" t="s">
        <v>69</v>
      </c>
      <c r="Q27" s="93">
        <v>16</v>
      </c>
      <c r="R27" s="93" t="s">
        <v>80</v>
      </c>
      <c r="S27" s="37" t="s">
        <v>139</v>
      </c>
      <c r="T27" s="37" t="s">
        <v>140</v>
      </c>
    </row>
    <row r="28" spans="1:20" s="37" customFormat="1" ht="12.75" x14ac:dyDescent="0.2">
      <c r="A28" s="37">
        <f t="shared" si="1"/>
        <v>29</v>
      </c>
      <c r="B28" s="37">
        <v>24</v>
      </c>
      <c r="C28" s="37" t="s">
        <v>367</v>
      </c>
      <c r="D28" s="37" t="s">
        <v>141</v>
      </c>
      <c r="E28" s="38" t="s">
        <v>142</v>
      </c>
      <c r="F28" s="53" t="s">
        <v>70</v>
      </c>
      <c r="G28" s="53" t="s">
        <v>70</v>
      </c>
      <c r="H28" s="38" t="str">
        <f t="shared" si="2"/>
        <v>0290MCApportionment</v>
      </c>
      <c r="I28" s="38" t="s">
        <v>142</v>
      </c>
      <c r="J28" s="40" t="s">
        <v>368</v>
      </c>
      <c r="K28" s="159" t="s">
        <v>368</v>
      </c>
      <c r="L28" s="155" t="s">
        <v>368</v>
      </c>
      <c r="M28" s="160" t="s">
        <v>369</v>
      </c>
      <c r="N28" s="40"/>
      <c r="O28" s="93">
        <v>0</v>
      </c>
      <c r="P28" s="93" t="s">
        <v>69</v>
      </c>
      <c r="Q28" s="93">
        <v>8</v>
      </c>
      <c r="R28" s="93" t="s">
        <v>80</v>
      </c>
      <c r="S28" s="37" t="s">
        <v>143</v>
      </c>
      <c r="T28" s="37" t="s">
        <v>144</v>
      </c>
    </row>
    <row r="29" spans="1:20" s="37" customFormat="1" ht="12.75" x14ac:dyDescent="0.2">
      <c r="A29" s="37">
        <f t="shared" si="1"/>
        <v>30</v>
      </c>
      <c r="B29" s="37">
        <v>25</v>
      </c>
      <c r="C29" s="37" t="s">
        <v>370</v>
      </c>
      <c r="D29" s="38" t="s">
        <v>145</v>
      </c>
      <c r="E29" s="38" t="s">
        <v>146</v>
      </c>
      <c r="F29" s="53" t="s">
        <v>70</v>
      </c>
      <c r="G29" s="53" t="s">
        <v>70</v>
      </c>
      <c r="H29" s="38" t="str">
        <f t="shared" si="2"/>
        <v>0300CPGI</v>
      </c>
      <c r="I29" s="38" t="s">
        <v>146</v>
      </c>
      <c r="J29" s="40" t="s">
        <v>371</v>
      </c>
      <c r="K29" s="159" t="s">
        <v>371</v>
      </c>
      <c r="L29" s="155" t="s">
        <v>371</v>
      </c>
      <c r="M29" s="160" t="s">
        <v>362</v>
      </c>
      <c r="N29" s="40"/>
      <c r="O29" s="93">
        <v>0</v>
      </c>
      <c r="P29" s="93" t="s">
        <v>69</v>
      </c>
      <c r="Q29" s="93">
        <v>16</v>
      </c>
      <c r="R29" s="93" t="s">
        <v>80</v>
      </c>
      <c r="S29" s="37" t="s">
        <v>139</v>
      </c>
      <c r="T29" s="37" t="s">
        <v>140</v>
      </c>
    </row>
    <row r="30" spans="1:20" s="37" customFormat="1" ht="12.75" x14ac:dyDescent="0.2">
      <c r="A30" s="37">
        <f t="shared" si="1"/>
        <v>31</v>
      </c>
      <c r="B30" s="37">
        <v>26</v>
      </c>
      <c r="C30" s="37" t="s">
        <v>372</v>
      </c>
      <c r="D30" s="38" t="s">
        <v>147</v>
      </c>
      <c r="E30" s="38" t="s">
        <v>148</v>
      </c>
      <c r="F30" s="53" t="s">
        <v>70</v>
      </c>
      <c r="G30" s="53" t="s">
        <v>70</v>
      </c>
      <c r="H30" s="38" t="str">
        <f t="shared" si="2"/>
        <v>0310TotalGICPDifferent</v>
      </c>
      <c r="I30" s="38" t="s">
        <v>148</v>
      </c>
      <c r="J30" s="40" t="s">
        <v>373</v>
      </c>
      <c r="K30" s="159" t="s">
        <v>373</v>
      </c>
      <c r="L30" s="155" t="s">
        <v>373</v>
      </c>
      <c r="M30" s="160" t="s">
        <v>362</v>
      </c>
      <c r="N30" s="40"/>
      <c r="O30" s="93">
        <v>0</v>
      </c>
      <c r="P30" s="93" t="s">
        <v>69</v>
      </c>
      <c r="Q30" s="93">
        <v>16</v>
      </c>
      <c r="R30" s="93" t="s">
        <v>80</v>
      </c>
      <c r="S30" s="37" t="s">
        <v>139</v>
      </c>
      <c r="T30" s="37" t="s">
        <v>140</v>
      </c>
    </row>
    <row r="31" spans="1:20" s="37" customFormat="1" ht="12.75" x14ac:dyDescent="0.2">
      <c r="A31" s="37">
        <f t="shared" si="1"/>
        <v>32</v>
      </c>
      <c r="B31" s="37">
        <v>27</v>
      </c>
      <c r="C31" s="37" t="s">
        <v>374</v>
      </c>
      <c r="D31" s="38" t="s">
        <v>149</v>
      </c>
      <c r="E31" s="38" t="s">
        <v>150</v>
      </c>
      <c r="F31" s="53" t="s">
        <v>70</v>
      </c>
      <c r="G31" s="53" t="s">
        <v>70</v>
      </c>
      <c r="H31" s="38" t="str">
        <f t="shared" si="2"/>
        <v>0320CPApportionment</v>
      </c>
      <c r="I31" s="38" t="s">
        <v>150</v>
      </c>
      <c r="J31" s="40" t="s">
        <v>375</v>
      </c>
      <c r="K31" s="159" t="s">
        <v>375</v>
      </c>
      <c r="L31" s="155" t="s">
        <v>375</v>
      </c>
      <c r="M31" s="160" t="s">
        <v>369</v>
      </c>
      <c r="N31" s="40"/>
      <c r="O31" s="93">
        <v>0</v>
      </c>
      <c r="P31" s="93" t="s">
        <v>69</v>
      </c>
      <c r="Q31" s="93">
        <v>8</v>
      </c>
      <c r="R31" s="93" t="s">
        <v>80</v>
      </c>
      <c r="S31" s="37" t="s">
        <v>143</v>
      </c>
      <c r="T31" s="37" t="s">
        <v>144</v>
      </c>
    </row>
    <row r="32" spans="1:20" s="37" customFormat="1" ht="12.75" x14ac:dyDescent="0.2">
      <c r="A32" s="37">
        <f t="shared" si="1"/>
        <v>33</v>
      </c>
      <c r="B32" s="37">
        <v>28</v>
      </c>
      <c r="D32" s="145" t="s">
        <v>151</v>
      </c>
      <c r="E32" s="38" t="s">
        <v>152</v>
      </c>
      <c r="F32" s="53" t="s">
        <v>70</v>
      </c>
      <c r="G32" s="53" t="s">
        <v>70</v>
      </c>
      <c r="H32" s="38" t="str">
        <f t="shared" si="2"/>
        <v>0330MCExempt</v>
      </c>
      <c r="I32" s="38" t="s">
        <v>152</v>
      </c>
      <c r="J32" s="40" t="s">
        <v>376</v>
      </c>
      <c r="K32" s="159" t="s">
        <v>376</v>
      </c>
      <c r="L32" s="155" t="s">
        <v>376</v>
      </c>
      <c r="M32" s="160"/>
      <c r="N32" s="40"/>
      <c r="O32" s="93">
        <v>0</v>
      </c>
      <c r="P32" s="93" t="s">
        <v>69</v>
      </c>
      <c r="Q32" s="93">
        <v>1</v>
      </c>
      <c r="R32" s="93" t="s">
        <v>80</v>
      </c>
      <c r="S32" s="37" t="s">
        <v>102</v>
      </c>
      <c r="T32" s="37" t="s">
        <v>103</v>
      </c>
    </row>
    <row r="33" spans="1:21" s="37" customFormat="1" ht="12.75" x14ac:dyDescent="0.2">
      <c r="A33" s="37">
        <f t="shared" si="1"/>
        <v>34</v>
      </c>
      <c r="B33" s="37">
        <v>29</v>
      </c>
      <c r="D33" s="145" t="s">
        <v>153</v>
      </c>
      <c r="E33" s="38" t="s">
        <v>154</v>
      </c>
      <c r="F33" s="53" t="s">
        <v>70</v>
      </c>
      <c r="G33" s="53" t="s">
        <v>70</v>
      </c>
      <c r="H33" s="38" t="str">
        <f t="shared" si="2"/>
        <v>0340MCExemptReason</v>
      </c>
      <c r="I33" s="38" t="s">
        <v>154</v>
      </c>
      <c r="J33" s="40"/>
      <c r="K33" s="159" t="s">
        <v>378</v>
      </c>
      <c r="L33" s="155" t="s">
        <v>378</v>
      </c>
      <c r="M33" s="160"/>
      <c r="N33" s="40"/>
      <c r="O33" s="93">
        <v>0</v>
      </c>
      <c r="P33" s="93" t="s">
        <v>69</v>
      </c>
      <c r="Q33" s="93">
        <v>2</v>
      </c>
      <c r="R33" s="93" t="s">
        <v>80</v>
      </c>
      <c r="S33" s="37" t="s">
        <v>155</v>
      </c>
      <c r="T33" s="37" t="s">
        <v>156</v>
      </c>
      <c r="U33" s="37" t="s">
        <v>157</v>
      </c>
    </row>
    <row r="34" spans="1:21" s="37" customFormat="1" ht="12.75" x14ac:dyDescent="0.2">
      <c r="A34" s="37">
        <f t="shared" si="1"/>
        <v>35</v>
      </c>
      <c r="B34" s="37">
        <v>30</v>
      </c>
      <c r="D34" s="145" t="s">
        <v>158</v>
      </c>
      <c r="E34" s="38" t="s">
        <v>159</v>
      </c>
      <c r="F34" s="53" t="s">
        <v>70</v>
      </c>
      <c r="G34" s="53" t="s">
        <v>70</v>
      </c>
      <c r="H34" s="38" t="str">
        <f t="shared" si="2"/>
        <v>0350CPExempt</v>
      </c>
      <c r="I34" s="38" t="s">
        <v>159</v>
      </c>
      <c r="J34" s="40" t="s">
        <v>380</v>
      </c>
      <c r="K34" s="159" t="s">
        <v>380</v>
      </c>
      <c r="L34" s="155" t="s">
        <v>380</v>
      </c>
      <c r="M34" s="160"/>
      <c r="N34" s="40"/>
      <c r="O34" s="93">
        <v>0</v>
      </c>
      <c r="P34" s="93" t="s">
        <v>69</v>
      </c>
      <c r="Q34" s="93">
        <v>1</v>
      </c>
      <c r="R34" s="93" t="s">
        <v>80</v>
      </c>
      <c r="S34" s="37" t="s">
        <v>102</v>
      </c>
      <c r="T34" s="37" t="s">
        <v>103</v>
      </c>
    </row>
    <row r="35" spans="1:21" s="37" customFormat="1" ht="12.75" x14ac:dyDescent="0.2">
      <c r="A35" s="37">
        <f t="shared" si="1"/>
        <v>36</v>
      </c>
      <c r="B35" s="37">
        <v>31</v>
      </c>
      <c r="D35" s="145" t="s">
        <v>160</v>
      </c>
      <c r="E35" s="38" t="s">
        <v>161</v>
      </c>
      <c r="F35" s="53" t="s">
        <v>70</v>
      </c>
      <c r="G35" s="53" t="s">
        <v>70</v>
      </c>
      <c r="H35" s="38" t="str">
        <f t="shared" si="2"/>
        <v>0360CPExemptReason</v>
      </c>
      <c r="I35" s="38" t="s">
        <v>161</v>
      </c>
      <c r="J35" s="40"/>
      <c r="K35" s="159" t="s">
        <v>381</v>
      </c>
      <c r="L35" s="155" t="s">
        <v>381</v>
      </c>
      <c r="M35" s="160"/>
      <c r="N35" s="40"/>
      <c r="O35" s="93">
        <v>0</v>
      </c>
      <c r="P35" s="93" t="s">
        <v>69</v>
      </c>
      <c r="Q35" s="93">
        <v>2</v>
      </c>
      <c r="R35" s="93" t="s">
        <v>80</v>
      </c>
      <c r="S35" s="37" t="s">
        <v>155</v>
      </c>
      <c r="T35" s="37" t="s">
        <v>162</v>
      </c>
      <c r="U35" s="37" t="s">
        <v>157</v>
      </c>
    </row>
    <row r="36" spans="1:21" s="37" customFormat="1" ht="12.75" x14ac:dyDescent="0.2">
      <c r="A36" s="37">
        <f t="shared" si="1"/>
        <v>37</v>
      </c>
      <c r="B36" s="37">
        <v>32</v>
      </c>
      <c r="C36" s="37" t="s">
        <v>382</v>
      </c>
      <c r="D36" s="38" t="s">
        <v>466</v>
      </c>
      <c r="E36" s="38" t="s">
        <v>164</v>
      </c>
      <c r="F36" s="53" t="s">
        <v>70</v>
      </c>
      <c r="G36" s="53" t="s">
        <v>70</v>
      </c>
      <c r="H36" s="38" t="str">
        <f t="shared" si="2"/>
        <v>0370NetIncome</v>
      </c>
      <c r="I36" s="38" t="s">
        <v>164</v>
      </c>
      <c r="J36" s="37" t="s">
        <v>164</v>
      </c>
      <c r="K36" s="159" t="s">
        <v>164</v>
      </c>
      <c r="L36" s="155" t="s">
        <v>164</v>
      </c>
      <c r="M36" s="160" t="s">
        <v>384</v>
      </c>
      <c r="N36" s="37" t="s">
        <v>480</v>
      </c>
      <c r="O36" s="93">
        <v>0</v>
      </c>
      <c r="P36" s="93" t="s">
        <v>69</v>
      </c>
      <c r="Q36" s="93">
        <v>16</v>
      </c>
      <c r="R36" s="93" t="s">
        <v>80</v>
      </c>
      <c r="S36" s="37" t="s">
        <v>135</v>
      </c>
      <c r="T36" s="37" t="s">
        <v>136</v>
      </c>
    </row>
    <row r="37" spans="1:21" s="37" customFormat="1" ht="12.75" x14ac:dyDescent="0.2">
      <c r="A37" s="37">
        <v>42</v>
      </c>
      <c r="B37" s="37">
        <v>33</v>
      </c>
      <c r="C37" s="37" t="s">
        <v>385</v>
      </c>
      <c r="D37" s="38" t="s">
        <v>173</v>
      </c>
      <c r="E37" s="38" t="s">
        <v>174</v>
      </c>
      <c r="F37" s="53" t="s">
        <v>70</v>
      </c>
      <c r="G37" s="53" t="s">
        <v>70</v>
      </c>
      <c r="H37" s="38" t="str">
        <f t="shared" ref="H37:H56" si="3">_xlfn.CONCAT(RIGHT(_xlfn.CONCAT("000",A37),3),0,E37)</f>
        <v>0420TaxAddBack</v>
      </c>
      <c r="I37" s="38" t="s">
        <v>174</v>
      </c>
      <c r="J37" s="37" t="s">
        <v>174</v>
      </c>
      <c r="K37" s="159" t="s">
        <v>174</v>
      </c>
      <c r="L37" s="155" t="s">
        <v>174</v>
      </c>
      <c r="M37" s="160" t="s">
        <v>362</v>
      </c>
      <c r="O37" s="93">
        <v>0</v>
      </c>
      <c r="P37" s="93" t="s">
        <v>69</v>
      </c>
      <c r="Q37" s="93">
        <v>16</v>
      </c>
      <c r="R37" s="93" t="s">
        <v>80</v>
      </c>
      <c r="S37" s="37" t="s">
        <v>139</v>
      </c>
      <c r="T37" s="37" t="s">
        <v>140</v>
      </c>
    </row>
    <row r="38" spans="1:21" s="37" customFormat="1" ht="12.75" x14ac:dyDescent="0.2">
      <c r="A38" s="37">
        <v>47</v>
      </c>
      <c r="B38" s="37">
        <v>34</v>
      </c>
      <c r="C38" s="37" t="s">
        <v>386</v>
      </c>
      <c r="D38" s="38" t="s">
        <v>393</v>
      </c>
      <c r="E38" s="38" t="s">
        <v>187</v>
      </c>
      <c r="F38" s="53" t="s">
        <v>70</v>
      </c>
      <c r="G38" s="53" t="s">
        <v>70</v>
      </c>
      <c r="H38" s="38" t="str">
        <f t="shared" si="3"/>
        <v>0470OtherAddandSub</v>
      </c>
      <c r="I38" s="38" t="s">
        <v>187</v>
      </c>
      <c r="J38" s="37" t="s">
        <v>394</v>
      </c>
      <c r="K38" s="159" t="s">
        <v>394</v>
      </c>
      <c r="L38" s="155" t="s">
        <v>394</v>
      </c>
      <c r="M38" s="160" t="s">
        <v>384</v>
      </c>
      <c r="O38" s="93">
        <v>0</v>
      </c>
      <c r="P38" s="93" t="s">
        <v>69</v>
      </c>
      <c r="Q38" s="93">
        <v>16</v>
      </c>
      <c r="R38" s="93" t="s">
        <v>80</v>
      </c>
      <c r="S38" s="37" t="s">
        <v>135</v>
      </c>
      <c r="T38" s="37" t="s">
        <v>136</v>
      </c>
    </row>
    <row r="39" spans="1:21" s="37" customFormat="1" ht="12.75" x14ac:dyDescent="0.2">
      <c r="A39" s="37">
        <f t="shared" si="1"/>
        <v>48</v>
      </c>
      <c r="B39" s="37">
        <v>35</v>
      </c>
      <c r="C39" s="37" t="s">
        <v>392</v>
      </c>
      <c r="D39" s="38" t="s">
        <v>188</v>
      </c>
      <c r="E39" s="38" t="s">
        <v>189</v>
      </c>
      <c r="F39" s="53" t="s">
        <v>70</v>
      </c>
      <c r="G39" s="53" t="s">
        <v>70</v>
      </c>
      <c r="H39" s="38" t="str">
        <f t="shared" si="3"/>
        <v>0480AdjNI</v>
      </c>
      <c r="I39" s="38" t="s">
        <v>189</v>
      </c>
      <c r="J39" s="37" t="s">
        <v>396</v>
      </c>
      <c r="K39" s="159" t="s">
        <v>396</v>
      </c>
      <c r="L39" s="155" t="s">
        <v>396</v>
      </c>
      <c r="M39" s="160" t="s">
        <v>384</v>
      </c>
      <c r="O39" s="93">
        <v>0</v>
      </c>
      <c r="P39" s="93" t="s">
        <v>69</v>
      </c>
      <c r="Q39" s="93">
        <v>16</v>
      </c>
      <c r="R39" s="93" t="s">
        <v>80</v>
      </c>
      <c r="S39" s="37" t="s">
        <v>135</v>
      </c>
      <c r="T39" s="37" t="s">
        <v>136</v>
      </c>
    </row>
    <row r="40" spans="1:21" s="37" customFormat="1" ht="12.75" x14ac:dyDescent="0.2">
      <c r="A40" s="37">
        <f t="shared" si="1"/>
        <v>49</v>
      </c>
      <c r="B40" s="37">
        <v>36</v>
      </c>
      <c r="C40" s="37" t="s">
        <v>395</v>
      </c>
      <c r="D40" s="38" t="s">
        <v>190</v>
      </c>
      <c r="E40" s="38" t="s">
        <v>191</v>
      </c>
      <c r="F40" s="53" t="s">
        <v>70</v>
      </c>
      <c r="G40" s="53" t="s">
        <v>70</v>
      </c>
      <c r="H40" s="38" t="str">
        <f t="shared" si="3"/>
        <v>0490MCModifications</v>
      </c>
      <c r="I40" s="38" t="s">
        <v>191</v>
      </c>
      <c r="J40" s="37" t="s">
        <v>398</v>
      </c>
      <c r="K40" s="159" t="s">
        <v>398</v>
      </c>
      <c r="L40" s="155" t="s">
        <v>398</v>
      </c>
      <c r="M40" s="160" t="s">
        <v>384</v>
      </c>
      <c r="O40" s="93">
        <v>0</v>
      </c>
      <c r="P40" s="93" t="s">
        <v>69</v>
      </c>
      <c r="Q40" s="93">
        <v>16</v>
      </c>
      <c r="R40" s="93" t="s">
        <v>80</v>
      </c>
      <c r="S40" s="37" t="s">
        <v>135</v>
      </c>
      <c r="T40" s="37" t="s">
        <v>136</v>
      </c>
    </row>
    <row r="41" spans="1:21" s="37" customFormat="1" ht="12.75" x14ac:dyDescent="0.2">
      <c r="A41" s="37">
        <v>52</v>
      </c>
      <c r="B41" s="37">
        <v>37</v>
      </c>
      <c r="C41" s="37" t="s">
        <v>397</v>
      </c>
      <c r="D41" s="38" t="s">
        <v>197</v>
      </c>
      <c r="E41" s="38" t="s">
        <v>198</v>
      </c>
      <c r="F41" s="53" t="s">
        <v>70</v>
      </c>
      <c r="G41" s="53" t="s">
        <v>70</v>
      </c>
      <c r="H41" s="38" t="str">
        <f t="shared" si="3"/>
        <v>0520MCSubjectNI</v>
      </c>
      <c r="I41" s="38" t="s">
        <v>198</v>
      </c>
      <c r="J41" s="37" t="s">
        <v>405</v>
      </c>
      <c r="K41" s="159" t="s">
        <v>405</v>
      </c>
      <c r="L41" s="155" t="s">
        <v>405</v>
      </c>
      <c r="M41" s="160" t="s">
        <v>384</v>
      </c>
      <c r="O41" s="93">
        <v>0</v>
      </c>
      <c r="P41" s="93" t="s">
        <v>69</v>
      </c>
      <c r="Q41" s="93">
        <v>16</v>
      </c>
      <c r="R41" s="93" t="s">
        <v>80</v>
      </c>
      <c r="S41" s="37" t="s">
        <v>135</v>
      </c>
      <c r="T41" s="37" t="s">
        <v>136</v>
      </c>
    </row>
    <row r="42" spans="1:21" s="37" customFormat="1" ht="12.75" x14ac:dyDescent="0.2">
      <c r="A42" s="37">
        <f t="shared" si="1"/>
        <v>53</v>
      </c>
      <c r="B42" s="37">
        <v>38</v>
      </c>
      <c r="C42" s="37" t="s">
        <v>399</v>
      </c>
      <c r="D42" s="38" t="s">
        <v>199</v>
      </c>
      <c r="E42" s="38" t="s">
        <v>200</v>
      </c>
      <c r="F42" s="53" t="s">
        <v>70</v>
      </c>
      <c r="G42" s="53" t="s">
        <v>70</v>
      </c>
      <c r="H42" s="38" t="str">
        <f t="shared" si="3"/>
        <v>0530MCApportionedNI</v>
      </c>
      <c r="I42" s="38" t="s">
        <v>200</v>
      </c>
      <c r="J42" s="37" t="s">
        <v>407</v>
      </c>
      <c r="K42" s="159" t="s">
        <v>407</v>
      </c>
      <c r="L42" s="155" t="s">
        <v>407</v>
      </c>
      <c r="M42" s="160" t="s">
        <v>384</v>
      </c>
      <c r="O42" s="93">
        <v>0</v>
      </c>
      <c r="P42" s="93" t="s">
        <v>69</v>
      </c>
      <c r="Q42" s="93">
        <v>16</v>
      </c>
      <c r="R42" s="93" t="s">
        <v>80</v>
      </c>
      <c r="S42" s="37" t="s">
        <v>135</v>
      </c>
      <c r="T42" s="37" t="s">
        <v>136</v>
      </c>
    </row>
    <row r="43" spans="1:21" s="37" customFormat="1" ht="12.75" x14ac:dyDescent="0.2">
      <c r="A43" s="37">
        <f t="shared" si="1"/>
        <v>54</v>
      </c>
      <c r="B43" s="37">
        <v>39</v>
      </c>
      <c r="C43" s="37" t="s">
        <v>401</v>
      </c>
      <c r="D43" s="38" t="s">
        <v>201</v>
      </c>
      <c r="E43" s="38" t="s">
        <v>202</v>
      </c>
      <c r="F43" s="53" t="s">
        <v>70</v>
      </c>
      <c r="G43" s="53" t="s">
        <v>70</v>
      </c>
      <c r="H43" s="38" t="str">
        <f t="shared" si="3"/>
        <v>0540MCNOL</v>
      </c>
      <c r="I43" s="38" t="s">
        <v>202</v>
      </c>
      <c r="J43" s="37" t="s">
        <v>409</v>
      </c>
      <c r="K43" s="159" t="s">
        <v>409</v>
      </c>
      <c r="L43" s="155" t="s">
        <v>409</v>
      </c>
      <c r="M43" s="160" t="s">
        <v>403</v>
      </c>
      <c r="O43" s="93">
        <v>0</v>
      </c>
      <c r="P43" s="93" t="s">
        <v>69</v>
      </c>
      <c r="Q43" s="93">
        <v>16</v>
      </c>
      <c r="R43" s="93" t="s">
        <v>80</v>
      </c>
      <c r="S43" s="37" t="s">
        <v>135</v>
      </c>
      <c r="T43" s="37" t="s">
        <v>196</v>
      </c>
    </row>
    <row r="44" spans="1:21" s="37" customFormat="1" ht="12.75" x14ac:dyDescent="0.2">
      <c r="A44" s="37">
        <f t="shared" si="1"/>
        <v>55</v>
      </c>
      <c r="B44" s="37">
        <v>40</v>
      </c>
      <c r="C44" s="37" t="s">
        <v>404</v>
      </c>
      <c r="D44" s="38" t="s">
        <v>203</v>
      </c>
      <c r="E44" s="38" t="s">
        <v>204</v>
      </c>
      <c r="F44" s="53" t="s">
        <v>70</v>
      </c>
      <c r="G44" s="53" t="s">
        <v>70</v>
      </c>
      <c r="H44" s="38" t="str">
        <f t="shared" si="3"/>
        <v>0550MCTaxableIncome</v>
      </c>
      <c r="I44" s="38" t="s">
        <v>204</v>
      </c>
      <c r="J44" s="37" t="s">
        <v>411</v>
      </c>
      <c r="K44" s="159" t="s">
        <v>411</v>
      </c>
      <c r="L44" s="155" t="s">
        <v>411</v>
      </c>
      <c r="M44" s="160" t="s">
        <v>384</v>
      </c>
      <c r="O44" s="93">
        <v>0</v>
      </c>
      <c r="P44" s="93" t="s">
        <v>69</v>
      </c>
      <c r="Q44" s="93">
        <v>16</v>
      </c>
      <c r="R44" s="93" t="s">
        <v>80</v>
      </c>
      <c r="S44" s="37" t="s">
        <v>135</v>
      </c>
      <c r="T44" s="37" t="s">
        <v>136</v>
      </c>
    </row>
    <row r="45" spans="1:21" s="37" customFormat="1" ht="12.75" x14ac:dyDescent="0.2">
      <c r="A45" s="37">
        <f t="shared" si="1"/>
        <v>56</v>
      </c>
      <c r="B45" s="37">
        <v>41</v>
      </c>
      <c r="C45" s="37" t="s">
        <v>406</v>
      </c>
      <c r="D45" s="38" t="s">
        <v>205</v>
      </c>
      <c r="E45" s="38" t="s">
        <v>206</v>
      </c>
      <c r="F45" s="53" t="s">
        <v>70</v>
      </c>
      <c r="G45" s="53" t="s">
        <v>70</v>
      </c>
      <c r="H45" s="38" t="str">
        <f t="shared" si="3"/>
        <v>0560MCBIT</v>
      </c>
      <c r="I45" s="38" t="s">
        <v>206</v>
      </c>
      <c r="J45" s="37" t="s">
        <v>413</v>
      </c>
      <c r="K45" s="159" t="s">
        <v>413</v>
      </c>
      <c r="L45" s="155" t="s">
        <v>413</v>
      </c>
      <c r="M45" s="160" t="s">
        <v>362</v>
      </c>
      <c r="O45" s="93">
        <v>0</v>
      </c>
      <c r="P45" s="93" t="s">
        <v>69</v>
      </c>
      <c r="Q45" s="93">
        <v>16</v>
      </c>
      <c r="R45" s="93" t="s">
        <v>80</v>
      </c>
      <c r="S45" s="37" t="s">
        <v>135</v>
      </c>
      <c r="T45" s="37" t="s">
        <v>136</v>
      </c>
    </row>
    <row r="46" spans="1:21" s="37" customFormat="1" ht="12.75" x14ac:dyDescent="0.2">
      <c r="A46" s="37">
        <f t="shared" si="1"/>
        <v>57</v>
      </c>
      <c r="B46" s="37">
        <v>42</v>
      </c>
      <c r="C46" s="37" t="s">
        <v>408</v>
      </c>
      <c r="D46" s="38" t="s">
        <v>207</v>
      </c>
      <c r="E46" s="38" t="s">
        <v>208</v>
      </c>
      <c r="F46" s="53" t="s">
        <v>70</v>
      </c>
      <c r="G46" s="53" t="s">
        <v>70</v>
      </c>
      <c r="H46" s="38" t="str">
        <f t="shared" si="3"/>
        <v>0570CPModifications</v>
      </c>
      <c r="I46" s="38" t="s">
        <v>208</v>
      </c>
      <c r="J46" s="37" t="s">
        <v>415</v>
      </c>
      <c r="K46" s="159" t="s">
        <v>415</v>
      </c>
      <c r="L46" s="155" t="s">
        <v>415</v>
      </c>
      <c r="M46" s="160" t="s">
        <v>384</v>
      </c>
      <c r="O46" s="93">
        <v>0</v>
      </c>
      <c r="P46" s="93" t="s">
        <v>69</v>
      </c>
      <c r="Q46" s="93">
        <v>16</v>
      </c>
      <c r="R46" s="93" t="s">
        <v>80</v>
      </c>
      <c r="S46" s="37" t="s">
        <v>135</v>
      </c>
      <c r="T46" s="37" t="s">
        <v>136</v>
      </c>
    </row>
    <row r="47" spans="1:21" s="37" customFormat="1" ht="12.75" x14ac:dyDescent="0.2">
      <c r="A47" s="37">
        <v>60</v>
      </c>
      <c r="B47" s="37">
        <v>43</v>
      </c>
      <c r="C47" s="37" t="s">
        <v>410</v>
      </c>
      <c r="D47" s="38" t="s">
        <v>197</v>
      </c>
      <c r="E47" s="38" t="s">
        <v>212</v>
      </c>
      <c r="F47" s="53" t="s">
        <v>70</v>
      </c>
      <c r="G47" s="53" t="s">
        <v>70</v>
      </c>
      <c r="H47" s="38" t="str">
        <f t="shared" si="3"/>
        <v>0600CPSubjectNI</v>
      </c>
      <c r="I47" s="38" t="s">
        <v>212</v>
      </c>
      <c r="J47" s="37" t="s">
        <v>421</v>
      </c>
      <c r="K47" s="159" t="s">
        <v>421</v>
      </c>
      <c r="L47" s="155" t="s">
        <v>421</v>
      </c>
      <c r="M47" s="160" t="s">
        <v>384</v>
      </c>
      <c r="O47" s="93">
        <v>0</v>
      </c>
      <c r="P47" s="93" t="s">
        <v>69</v>
      </c>
      <c r="Q47" s="93">
        <v>16</v>
      </c>
      <c r="R47" s="93" t="s">
        <v>80</v>
      </c>
      <c r="S47" s="37" t="s">
        <v>135</v>
      </c>
      <c r="T47" s="37" t="s">
        <v>136</v>
      </c>
    </row>
    <row r="48" spans="1:21" s="37" customFormat="1" ht="12.75" x14ac:dyDescent="0.2">
      <c r="A48" s="37">
        <f t="shared" si="1"/>
        <v>61</v>
      </c>
      <c r="B48" s="37">
        <v>44</v>
      </c>
      <c r="C48" s="37" t="s">
        <v>412</v>
      </c>
      <c r="D48" s="38" t="s">
        <v>213</v>
      </c>
      <c r="E48" s="38" t="s">
        <v>214</v>
      </c>
      <c r="F48" s="53" t="s">
        <v>70</v>
      </c>
      <c r="G48" s="53" t="s">
        <v>70</v>
      </c>
      <c r="H48" s="38" t="str">
        <f t="shared" si="3"/>
        <v>0610CPApportionedNI</v>
      </c>
      <c r="I48" s="38" t="s">
        <v>214</v>
      </c>
      <c r="J48" s="37" t="s">
        <v>423</v>
      </c>
      <c r="K48" s="159" t="s">
        <v>423</v>
      </c>
      <c r="L48" s="155" t="s">
        <v>423</v>
      </c>
      <c r="M48" s="160" t="s">
        <v>384</v>
      </c>
      <c r="O48" s="93">
        <v>0</v>
      </c>
      <c r="P48" s="93" t="s">
        <v>69</v>
      </c>
      <c r="Q48" s="93">
        <v>16</v>
      </c>
      <c r="R48" s="93" t="s">
        <v>80</v>
      </c>
      <c r="S48" s="37" t="s">
        <v>135</v>
      </c>
      <c r="T48" s="37" t="s">
        <v>136</v>
      </c>
    </row>
    <row r="49" spans="1:20" s="37" customFormat="1" ht="12.75" x14ac:dyDescent="0.2">
      <c r="A49" s="37">
        <f t="shared" si="1"/>
        <v>62</v>
      </c>
      <c r="B49" s="37">
        <v>45</v>
      </c>
      <c r="C49" s="37" t="s">
        <v>414</v>
      </c>
      <c r="D49" s="38" t="s">
        <v>201</v>
      </c>
      <c r="E49" s="38" t="s">
        <v>215</v>
      </c>
      <c r="F49" s="53" t="s">
        <v>70</v>
      </c>
      <c r="G49" s="53" t="s">
        <v>70</v>
      </c>
      <c r="H49" s="38" t="str">
        <f t="shared" si="3"/>
        <v>0620CPNOL</v>
      </c>
      <c r="I49" s="38" t="s">
        <v>215</v>
      </c>
      <c r="J49" s="37" t="s">
        <v>425</v>
      </c>
      <c r="K49" s="159" t="s">
        <v>425</v>
      </c>
      <c r="L49" s="155" t="s">
        <v>425</v>
      </c>
      <c r="M49" s="160" t="s">
        <v>403</v>
      </c>
      <c r="O49" s="93">
        <v>0</v>
      </c>
      <c r="P49" s="93" t="s">
        <v>69</v>
      </c>
      <c r="Q49" s="93">
        <v>16</v>
      </c>
      <c r="R49" s="93" t="s">
        <v>80</v>
      </c>
      <c r="S49" s="37" t="s">
        <v>135</v>
      </c>
      <c r="T49" s="37" t="s">
        <v>196</v>
      </c>
    </row>
    <row r="50" spans="1:20" s="37" customFormat="1" ht="12.75" x14ac:dyDescent="0.2">
      <c r="A50" s="37">
        <f t="shared" si="1"/>
        <v>63</v>
      </c>
      <c r="B50" s="37">
        <v>46</v>
      </c>
      <c r="C50" s="37" t="s">
        <v>416</v>
      </c>
      <c r="D50" s="38" t="s">
        <v>203</v>
      </c>
      <c r="E50" s="38" t="s">
        <v>216</v>
      </c>
      <c r="F50" s="53" t="s">
        <v>70</v>
      </c>
      <c r="G50" s="53" t="s">
        <v>70</v>
      </c>
      <c r="H50" s="38" t="str">
        <f t="shared" si="3"/>
        <v>0630CPTaxableIncome</v>
      </c>
      <c r="I50" s="38" t="s">
        <v>216</v>
      </c>
      <c r="J50" s="37" t="s">
        <v>427</v>
      </c>
      <c r="K50" s="159" t="s">
        <v>427</v>
      </c>
      <c r="L50" s="155" t="s">
        <v>427</v>
      </c>
      <c r="M50" s="160" t="s">
        <v>384</v>
      </c>
      <c r="O50" s="93">
        <v>0</v>
      </c>
      <c r="P50" s="93" t="s">
        <v>69</v>
      </c>
      <c r="Q50" s="93">
        <v>16</v>
      </c>
      <c r="R50" s="93" t="s">
        <v>80</v>
      </c>
      <c r="S50" s="37" t="s">
        <v>135</v>
      </c>
      <c r="T50" s="37" t="s">
        <v>136</v>
      </c>
    </row>
    <row r="51" spans="1:20" s="37" customFormat="1" ht="12.75" x14ac:dyDescent="0.2">
      <c r="A51" s="37">
        <f t="shared" si="1"/>
        <v>64</v>
      </c>
      <c r="B51" s="37">
        <v>47</v>
      </c>
      <c r="C51" s="37" t="s">
        <v>418</v>
      </c>
      <c r="D51" s="38" t="s">
        <v>217</v>
      </c>
      <c r="E51" s="38" t="s">
        <v>218</v>
      </c>
      <c r="F51" s="53" t="s">
        <v>70</v>
      </c>
      <c r="G51" s="53" t="s">
        <v>70</v>
      </c>
      <c r="H51" s="38" t="str">
        <f t="shared" si="3"/>
        <v>0640CPBLT</v>
      </c>
      <c r="I51" s="38" t="s">
        <v>218</v>
      </c>
      <c r="J51" s="37" t="s">
        <v>429</v>
      </c>
      <c r="K51" s="159" t="s">
        <v>429</v>
      </c>
      <c r="L51" s="155" t="s">
        <v>429</v>
      </c>
      <c r="M51" s="160" t="s">
        <v>362</v>
      </c>
      <c r="O51" s="93">
        <v>0</v>
      </c>
      <c r="P51" s="93" t="s">
        <v>69</v>
      </c>
      <c r="Q51" s="93">
        <v>16</v>
      </c>
      <c r="R51" s="93" t="s">
        <v>80</v>
      </c>
      <c r="S51" s="37" t="s">
        <v>135</v>
      </c>
      <c r="T51" s="37" t="s">
        <v>136</v>
      </c>
    </row>
    <row r="52" spans="1:20" s="37" customFormat="1" ht="12.75" x14ac:dyDescent="0.2">
      <c r="A52" s="37">
        <f t="shared" si="1"/>
        <v>65</v>
      </c>
      <c r="B52" s="37">
        <v>48</v>
      </c>
      <c r="C52" s="37" t="s">
        <v>420</v>
      </c>
      <c r="D52" s="38" t="s">
        <v>219</v>
      </c>
      <c r="E52" s="38" t="s">
        <v>220</v>
      </c>
      <c r="F52" s="53" t="s">
        <v>70</v>
      </c>
      <c r="G52" s="53" t="s">
        <v>70</v>
      </c>
      <c r="H52" s="38" t="str">
        <f t="shared" si="3"/>
        <v>0650HVT</v>
      </c>
      <c r="I52" s="38" t="s">
        <v>220</v>
      </c>
      <c r="J52" s="37" t="s">
        <v>431</v>
      </c>
      <c r="K52" s="159" t="s">
        <v>431</v>
      </c>
      <c r="L52" s="155" t="s">
        <v>431</v>
      </c>
      <c r="M52" s="160" t="s">
        <v>362</v>
      </c>
      <c r="O52" s="93">
        <v>0</v>
      </c>
      <c r="P52" s="93" t="s">
        <v>69</v>
      </c>
      <c r="Q52" s="93">
        <v>16</v>
      </c>
      <c r="R52" s="93" t="s">
        <v>80</v>
      </c>
      <c r="S52" s="37" t="s">
        <v>139</v>
      </c>
      <c r="T52" s="37" t="s">
        <v>140</v>
      </c>
    </row>
    <row r="53" spans="1:20" s="37" customFormat="1" ht="12.75" x14ac:dyDescent="0.2">
      <c r="A53" s="37">
        <v>67</v>
      </c>
      <c r="B53" s="37">
        <v>49</v>
      </c>
      <c r="C53" s="37" t="s">
        <v>422</v>
      </c>
      <c r="D53" s="38" t="s">
        <v>223</v>
      </c>
      <c r="E53" s="38" t="s">
        <v>224</v>
      </c>
      <c r="F53" s="53" t="s">
        <v>70</v>
      </c>
      <c r="G53" s="53" t="s">
        <v>70</v>
      </c>
      <c r="H53" s="38" t="str">
        <f t="shared" si="3"/>
        <v>0670RRR</v>
      </c>
      <c r="I53" s="38" t="s">
        <v>224</v>
      </c>
      <c r="J53" s="37" t="s">
        <v>435</v>
      </c>
      <c r="K53" s="159" t="s">
        <v>435</v>
      </c>
      <c r="L53" s="155" t="s">
        <v>435</v>
      </c>
      <c r="M53" s="160" t="s">
        <v>362</v>
      </c>
      <c r="O53" s="93">
        <v>0</v>
      </c>
      <c r="P53" s="93" t="s">
        <v>69</v>
      </c>
      <c r="Q53" s="93">
        <v>16</v>
      </c>
      <c r="R53" s="93" t="s">
        <v>80</v>
      </c>
      <c r="S53" s="37" t="s">
        <v>139</v>
      </c>
      <c r="T53" s="37" t="s">
        <v>140</v>
      </c>
    </row>
    <row r="54" spans="1:20" s="37" customFormat="1" ht="12.75" x14ac:dyDescent="0.2">
      <c r="A54" s="37">
        <f t="shared" ref="A54:A69" si="4">A53+1</f>
        <v>68</v>
      </c>
      <c r="B54" s="37">
        <v>50</v>
      </c>
      <c r="C54" s="37" t="s">
        <v>424</v>
      </c>
      <c r="D54" s="38" t="s">
        <v>225</v>
      </c>
      <c r="E54" s="38" t="s">
        <v>226</v>
      </c>
      <c r="F54" s="53" t="s">
        <v>70</v>
      </c>
      <c r="G54" s="53" t="s">
        <v>70</v>
      </c>
      <c r="H54" s="38" t="str">
        <f t="shared" si="3"/>
        <v>0680CPSubtotalTaxandFee</v>
      </c>
      <c r="I54" s="38" t="s">
        <v>226</v>
      </c>
      <c r="J54" s="37" t="s">
        <v>437</v>
      </c>
      <c r="K54" s="159" t="s">
        <v>437</v>
      </c>
      <c r="L54" s="155" t="s">
        <v>437</v>
      </c>
      <c r="M54" s="160" t="s">
        <v>362</v>
      </c>
      <c r="O54" s="93">
        <v>0</v>
      </c>
      <c r="P54" s="93" t="s">
        <v>69</v>
      </c>
      <c r="Q54" s="93">
        <v>16</v>
      </c>
      <c r="R54" s="93" t="s">
        <v>80</v>
      </c>
      <c r="S54" s="37" t="s">
        <v>139</v>
      </c>
      <c r="T54" s="37" t="s">
        <v>140</v>
      </c>
    </row>
    <row r="55" spans="1:20" s="37" customFormat="1" ht="12.75" x14ac:dyDescent="0.2">
      <c r="A55" s="37">
        <f t="shared" si="4"/>
        <v>69</v>
      </c>
      <c r="B55" s="37">
        <v>51</v>
      </c>
      <c r="C55" s="37" t="s">
        <v>426</v>
      </c>
      <c r="D55" s="38" t="s">
        <v>227</v>
      </c>
      <c r="E55" s="38" t="s">
        <v>228</v>
      </c>
      <c r="F55" s="53" t="s">
        <v>70</v>
      </c>
      <c r="G55" s="53" t="s">
        <v>70</v>
      </c>
      <c r="H55" s="38" t="str">
        <f t="shared" si="3"/>
        <v>0690TotalTaxesandFees</v>
      </c>
      <c r="I55" s="38" t="s">
        <v>228</v>
      </c>
      <c r="J55" s="37" t="s">
        <v>439</v>
      </c>
      <c r="K55" s="159" t="s">
        <v>439</v>
      </c>
      <c r="L55" s="155" t="s">
        <v>439</v>
      </c>
      <c r="M55" s="160" t="s">
        <v>362</v>
      </c>
      <c r="O55" s="93">
        <v>0</v>
      </c>
      <c r="P55" s="93" t="s">
        <v>69</v>
      </c>
      <c r="Q55" s="93">
        <v>16</v>
      </c>
      <c r="R55" s="93" t="s">
        <v>80</v>
      </c>
      <c r="S55" s="37" t="s">
        <v>139</v>
      </c>
      <c r="T55" s="37" t="s">
        <v>140</v>
      </c>
    </row>
    <row r="56" spans="1:20" s="37" customFormat="1" ht="12.75" x14ac:dyDescent="0.2">
      <c r="A56" s="37">
        <f t="shared" si="4"/>
        <v>70</v>
      </c>
      <c r="B56" s="37">
        <v>52</v>
      </c>
      <c r="C56" s="37" t="s">
        <v>428</v>
      </c>
      <c r="D56" s="38" t="s">
        <v>229</v>
      </c>
      <c r="E56" s="38" t="s">
        <v>230</v>
      </c>
      <c r="F56" s="53" t="s">
        <v>70</v>
      </c>
      <c r="G56" s="53" t="s">
        <v>70</v>
      </c>
      <c r="H56" s="38" t="str">
        <f t="shared" si="3"/>
        <v>0700PenaltyLate</v>
      </c>
      <c r="I56" s="38" t="s">
        <v>230</v>
      </c>
      <c r="J56" s="37" t="s">
        <v>441</v>
      </c>
      <c r="K56" s="159" t="s">
        <v>441</v>
      </c>
      <c r="L56" s="155" t="s">
        <v>441</v>
      </c>
      <c r="M56" s="160" t="s">
        <v>362</v>
      </c>
      <c r="O56" s="93">
        <v>0</v>
      </c>
      <c r="P56" s="93" t="s">
        <v>69</v>
      </c>
      <c r="Q56" s="93">
        <v>16</v>
      </c>
      <c r="R56" s="93" t="s">
        <v>80</v>
      </c>
      <c r="S56" s="37" t="s">
        <v>139</v>
      </c>
      <c r="T56" s="37" t="s">
        <v>140</v>
      </c>
    </row>
    <row r="57" spans="1:20" s="37" customFormat="1" ht="12.75" x14ac:dyDescent="0.2">
      <c r="A57" s="37">
        <f t="shared" si="4"/>
        <v>71</v>
      </c>
      <c r="B57" s="37">
        <v>53</v>
      </c>
      <c r="C57" s="37" t="s">
        <v>430</v>
      </c>
      <c r="D57" s="38" t="s">
        <v>231</v>
      </c>
      <c r="E57" s="38" t="s">
        <v>232</v>
      </c>
      <c r="F57" s="53" t="s">
        <v>70</v>
      </c>
      <c r="G57" s="53" t="s">
        <v>70</v>
      </c>
      <c r="H57" s="38" t="str">
        <f t="shared" ref="H57:H69" si="5">_xlfn.CONCAT(RIGHT(_xlfn.CONCAT("000",A57),3),0,E57)</f>
        <v>0710PenaltyUnderpayment</v>
      </c>
      <c r="I57" s="38" t="s">
        <v>232</v>
      </c>
      <c r="J57" s="37" t="s">
        <v>443</v>
      </c>
      <c r="K57" s="159" t="s">
        <v>443</v>
      </c>
      <c r="L57" s="155" t="s">
        <v>443</v>
      </c>
      <c r="M57" s="160" t="s">
        <v>362</v>
      </c>
      <c r="O57" s="93">
        <v>0</v>
      </c>
      <c r="P57" s="93" t="s">
        <v>69</v>
      </c>
      <c r="Q57" s="93">
        <v>16</v>
      </c>
      <c r="R57" s="93" t="s">
        <v>80</v>
      </c>
      <c r="S57" s="37" t="s">
        <v>139</v>
      </c>
      <c r="T57" s="37" t="s">
        <v>140</v>
      </c>
    </row>
    <row r="58" spans="1:20" s="37" customFormat="1" ht="12.75" x14ac:dyDescent="0.2">
      <c r="A58" s="37">
        <f t="shared" si="4"/>
        <v>72</v>
      </c>
      <c r="B58" s="37">
        <v>54</v>
      </c>
      <c r="C58" s="37" t="s">
        <v>432</v>
      </c>
      <c r="D58" s="38" t="s">
        <v>233</v>
      </c>
      <c r="E58" s="38" t="s">
        <v>233</v>
      </c>
      <c r="F58" s="53" t="s">
        <v>70</v>
      </c>
      <c r="G58" s="53" t="s">
        <v>70</v>
      </c>
      <c r="H58" s="38" t="str">
        <f t="shared" si="5"/>
        <v>0720Interest</v>
      </c>
      <c r="I58" s="38" t="s">
        <v>233</v>
      </c>
      <c r="J58" s="37" t="s">
        <v>233</v>
      </c>
      <c r="K58" s="159" t="s">
        <v>233</v>
      </c>
      <c r="L58" s="155" t="s">
        <v>233</v>
      </c>
      <c r="M58" s="160" t="s">
        <v>362</v>
      </c>
      <c r="O58" s="93">
        <v>0</v>
      </c>
      <c r="P58" s="93" t="s">
        <v>69</v>
      </c>
      <c r="Q58" s="93">
        <v>16</v>
      </c>
      <c r="R58" s="93" t="s">
        <v>80</v>
      </c>
      <c r="S58" s="37" t="s">
        <v>139</v>
      </c>
      <c r="T58" s="37" t="s">
        <v>140</v>
      </c>
    </row>
    <row r="59" spans="1:20" s="37" customFormat="1" ht="12.75" x14ac:dyDescent="0.2">
      <c r="A59" s="37">
        <f t="shared" si="4"/>
        <v>73</v>
      </c>
      <c r="B59" s="37">
        <v>55</v>
      </c>
      <c r="C59" s="37" t="s">
        <v>434</v>
      </c>
      <c r="D59" s="38" t="s">
        <v>234</v>
      </c>
      <c r="E59" s="38" t="s">
        <v>234</v>
      </c>
      <c r="F59" s="53" t="s">
        <v>70</v>
      </c>
      <c r="G59" s="53" t="s">
        <v>70</v>
      </c>
      <c r="H59" s="38" t="str">
        <f t="shared" si="5"/>
        <v>0730Prepayments</v>
      </c>
      <c r="I59" s="38" t="s">
        <v>234</v>
      </c>
      <c r="J59" s="37" t="s">
        <v>234</v>
      </c>
      <c r="K59" s="159" t="s">
        <v>234</v>
      </c>
      <c r="L59" s="155" t="s">
        <v>234</v>
      </c>
      <c r="M59" s="160" t="s">
        <v>403</v>
      </c>
      <c r="N59" s="37" t="s">
        <v>481</v>
      </c>
      <c r="O59" s="93">
        <v>0</v>
      </c>
      <c r="P59" s="93" t="s">
        <v>69</v>
      </c>
      <c r="Q59" s="93">
        <v>16</v>
      </c>
      <c r="R59" s="93" t="s">
        <v>80</v>
      </c>
      <c r="S59" s="37" t="s">
        <v>135</v>
      </c>
      <c r="T59" s="37" t="s">
        <v>235</v>
      </c>
    </row>
    <row r="60" spans="1:20" s="37" customFormat="1" ht="12.75" x14ac:dyDescent="0.2">
      <c r="A60" s="37">
        <v>75</v>
      </c>
      <c r="B60" s="37">
        <v>56</v>
      </c>
      <c r="C60" s="37" t="s">
        <v>436</v>
      </c>
      <c r="D60" s="38" t="s">
        <v>238</v>
      </c>
      <c r="E60" s="38" t="s">
        <v>238</v>
      </c>
      <c r="F60" s="53" t="s">
        <v>70</v>
      </c>
      <c r="G60" s="53" t="s">
        <v>70</v>
      </c>
      <c r="H60" s="38" t="str">
        <f>_xlfn.CONCAT(RIGHT(_xlfn.CONCAT("000",A60),3),0,E60)</f>
        <v>0750Overpayment</v>
      </c>
      <c r="I60" s="38" t="s">
        <v>238</v>
      </c>
      <c r="J60" s="37" t="s">
        <v>238</v>
      </c>
      <c r="K60" s="159" t="s">
        <v>238</v>
      </c>
      <c r="L60" s="155" t="s">
        <v>238</v>
      </c>
      <c r="M60" s="160" t="s">
        <v>403</v>
      </c>
      <c r="O60" s="93">
        <v>0</v>
      </c>
      <c r="P60" s="93" t="s">
        <v>69</v>
      </c>
      <c r="Q60" s="93">
        <v>16</v>
      </c>
      <c r="R60" s="93" t="s">
        <v>80</v>
      </c>
      <c r="S60" s="37" t="s">
        <v>135</v>
      </c>
      <c r="T60" s="37" t="s">
        <v>235</v>
      </c>
    </row>
    <row r="61" spans="1:20" s="37" customFormat="1" ht="12.75" x14ac:dyDescent="0.2">
      <c r="A61" s="37">
        <f t="shared" si="4"/>
        <v>76</v>
      </c>
      <c r="B61" s="37">
        <v>57</v>
      </c>
      <c r="C61" s="37" t="s">
        <v>482</v>
      </c>
      <c r="D61" s="38" t="s">
        <v>241</v>
      </c>
      <c r="E61" s="38" t="s">
        <v>242</v>
      </c>
      <c r="F61" s="53" t="s">
        <v>70</v>
      </c>
      <c r="G61" s="53" t="s">
        <v>70</v>
      </c>
      <c r="H61" s="38" t="str">
        <f>_xlfn.CONCAT(RIGHT(_xlfn.CONCAT("000",A61),3),0,E61)</f>
        <v>0760Refund</v>
      </c>
      <c r="I61" s="38" t="s">
        <v>242</v>
      </c>
      <c r="J61" s="37" t="s">
        <v>453</v>
      </c>
      <c r="K61" s="159" t="s">
        <v>453</v>
      </c>
      <c r="L61" s="155" t="s">
        <v>450</v>
      </c>
      <c r="M61" s="160" t="s">
        <v>362</v>
      </c>
      <c r="O61" s="93">
        <v>0</v>
      </c>
      <c r="P61" s="93" t="s">
        <v>69</v>
      </c>
      <c r="Q61" s="93">
        <v>16</v>
      </c>
      <c r="R61" s="93" t="s">
        <v>80</v>
      </c>
      <c r="S61" s="37" t="s">
        <v>135</v>
      </c>
      <c r="T61" s="37" t="s">
        <v>235</v>
      </c>
    </row>
    <row r="62" spans="1:20" s="37" customFormat="1" ht="12.75" x14ac:dyDescent="0.2">
      <c r="A62" s="37">
        <f t="shared" si="4"/>
        <v>77</v>
      </c>
      <c r="B62" s="37">
        <v>58</v>
      </c>
      <c r="C62" s="37" t="s">
        <v>483</v>
      </c>
      <c r="D62" s="38" t="s">
        <v>239</v>
      </c>
      <c r="E62" s="38" t="s">
        <v>452</v>
      </c>
      <c r="F62" s="53" t="s">
        <v>70</v>
      </c>
      <c r="G62" s="53" t="s">
        <v>70</v>
      </c>
      <c r="H62" s="38" t="str">
        <f>_xlfn.CONCAT(RIGHT(_xlfn.CONCAT("000",A62),3),0,E62)</f>
        <v>0770CreditForward</v>
      </c>
      <c r="I62" s="38" t="s">
        <v>240</v>
      </c>
      <c r="J62" s="37" t="s">
        <v>450</v>
      </c>
      <c r="K62" s="159" t="s">
        <v>450</v>
      </c>
      <c r="L62" s="155" t="s">
        <v>453</v>
      </c>
      <c r="M62" s="160" t="s">
        <v>362</v>
      </c>
      <c r="O62" s="93">
        <v>0</v>
      </c>
      <c r="P62" s="93" t="s">
        <v>69</v>
      </c>
      <c r="Q62" s="93">
        <v>16</v>
      </c>
      <c r="R62" s="93" t="s">
        <v>80</v>
      </c>
      <c r="S62" s="37" t="s">
        <v>135</v>
      </c>
      <c r="T62" s="37" t="s">
        <v>235</v>
      </c>
    </row>
    <row r="63" spans="1:20" s="37" customFormat="1" ht="12.75" x14ac:dyDescent="0.2">
      <c r="A63" s="37">
        <f t="shared" si="4"/>
        <v>78</v>
      </c>
      <c r="B63" s="37">
        <v>59</v>
      </c>
      <c r="C63" s="37" t="s">
        <v>440</v>
      </c>
      <c r="D63" s="38" t="s">
        <v>243</v>
      </c>
      <c r="E63" s="38" t="s">
        <v>244</v>
      </c>
      <c r="F63" s="53" t="s">
        <v>70</v>
      </c>
      <c r="G63" s="53" t="s">
        <v>70</v>
      </c>
      <c r="H63" s="38" t="str">
        <f t="shared" si="5"/>
        <v>0780AmountDue</v>
      </c>
      <c r="I63" s="38" t="s">
        <v>244</v>
      </c>
      <c r="J63" s="37" t="s">
        <v>455</v>
      </c>
      <c r="K63" s="159" t="s">
        <v>455</v>
      </c>
      <c r="L63" s="155" t="s">
        <v>455</v>
      </c>
      <c r="M63" s="160" t="s">
        <v>362</v>
      </c>
      <c r="O63" s="93">
        <v>0</v>
      </c>
      <c r="P63" s="93" t="s">
        <v>69</v>
      </c>
      <c r="Q63" s="93">
        <v>16</v>
      </c>
      <c r="R63" s="93" t="s">
        <v>80</v>
      </c>
      <c r="S63" s="37" t="s">
        <v>139</v>
      </c>
      <c r="T63" s="37" t="s">
        <v>140</v>
      </c>
    </row>
    <row r="64" spans="1:20" s="37" customFormat="1" ht="12.75" x14ac:dyDescent="0.2">
      <c r="A64" s="37">
        <f t="shared" si="4"/>
        <v>79</v>
      </c>
      <c r="B64" s="37">
        <v>60</v>
      </c>
      <c r="D64" s="38" t="s">
        <v>245</v>
      </c>
      <c r="E64" s="38" t="s">
        <v>246</v>
      </c>
      <c r="F64" s="53" t="s">
        <v>70</v>
      </c>
      <c r="G64" s="53" t="s">
        <v>70</v>
      </c>
      <c r="H64" s="38" t="str">
        <f>_xlfn.CONCAT(RIGHT(_xlfn.CONCAT("000",A64),3),0,E64)</f>
        <v>0790FilerEmail</v>
      </c>
      <c r="I64" s="38" t="s">
        <v>246</v>
      </c>
      <c r="J64" s="40"/>
      <c r="K64" s="159"/>
      <c r="L64" s="155"/>
      <c r="M64" s="160"/>
      <c r="N64" s="40"/>
      <c r="O64" s="93"/>
      <c r="P64" s="93" t="s">
        <v>70</v>
      </c>
      <c r="Q64" s="93">
        <v>100</v>
      </c>
      <c r="R64" s="93" t="s">
        <v>72</v>
      </c>
      <c r="S64" s="37" t="s">
        <v>247</v>
      </c>
    </row>
    <row r="65" spans="1:20" s="37" customFormat="1" ht="12.75" x14ac:dyDescent="0.2">
      <c r="A65" s="37">
        <f t="shared" si="4"/>
        <v>80</v>
      </c>
      <c r="B65" s="37">
        <v>61</v>
      </c>
      <c r="D65" s="38" t="s">
        <v>248</v>
      </c>
      <c r="E65" s="38" t="s">
        <v>249</v>
      </c>
      <c r="F65" s="53" t="s">
        <v>70</v>
      </c>
      <c r="G65" s="53" t="s">
        <v>70</v>
      </c>
      <c r="H65" s="38" t="str">
        <f t="shared" si="5"/>
        <v>0800FilerPhone</v>
      </c>
      <c r="I65" s="38" t="s">
        <v>249</v>
      </c>
      <c r="J65" s="40"/>
      <c r="K65" s="159"/>
      <c r="L65" s="155"/>
      <c r="M65" s="160"/>
      <c r="N65" s="40"/>
      <c r="O65" s="93"/>
      <c r="P65" s="93" t="s">
        <v>70</v>
      </c>
      <c r="Q65" s="93">
        <v>14</v>
      </c>
      <c r="R65" s="93" t="s">
        <v>72</v>
      </c>
      <c r="S65" s="37" t="s">
        <v>250</v>
      </c>
    </row>
    <row r="66" spans="1:20" s="37" customFormat="1" ht="12.75" x14ac:dyDescent="0.2">
      <c r="A66" s="37">
        <f t="shared" si="4"/>
        <v>81</v>
      </c>
      <c r="B66" s="37">
        <v>62</v>
      </c>
      <c r="D66" s="38" t="s">
        <v>251</v>
      </c>
      <c r="E66" s="38" t="s">
        <v>252</v>
      </c>
      <c r="F66" s="53" t="s">
        <v>70</v>
      </c>
      <c r="G66" s="53" t="s">
        <v>70</v>
      </c>
      <c r="H66" s="38" t="str">
        <f t="shared" si="5"/>
        <v>0810Preparer</v>
      </c>
      <c r="I66" s="38" t="s">
        <v>252</v>
      </c>
      <c r="J66" s="40"/>
      <c r="K66" s="159"/>
      <c r="L66" s="155"/>
      <c r="M66" s="160"/>
      <c r="N66" s="40"/>
      <c r="O66" s="93"/>
      <c r="P66" s="93" t="s">
        <v>70</v>
      </c>
      <c r="Q66" s="93">
        <v>100</v>
      </c>
      <c r="R66" s="93" t="s">
        <v>72</v>
      </c>
    </row>
    <row r="67" spans="1:20" s="37" customFormat="1" ht="12.75" x14ac:dyDescent="0.2">
      <c r="A67" s="37">
        <f t="shared" si="4"/>
        <v>82</v>
      </c>
      <c r="B67" s="37">
        <v>63</v>
      </c>
      <c r="D67" s="38" t="s">
        <v>253</v>
      </c>
      <c r="E67" s="38" t="s">
        <v>254</v>
      </c>
      <c r="F67" s="53" t="s">
        <v>70</v>
      </c>
      <c r="G67" s="53" t="s">
        <v>70</v>
      </c>
      <c r="H67" s="38" t="str">
        <f t="shared" si="5"/>
        <v>0820PreparerPhone</v>
      </c>
      <c r="I67" s="38" t="s">
        <v>254</v>
      </c>
      <c r="J67" s="40"/>
      <c r="K67" s="159"/>
      <c r="L67" s="155"/>
      <c r="M67" s="160"/>
      <c r="N67" s="40"/>
      <c r="O67" s="93"/>
      <c r="P67" s="93" t="s">
        <v>70</v>
      </c>
      <c r="Q67" s="93">
        <v>14</v>
      </c>
      <c r="R67" s="93" t="s">
        <v>72</v>
      </c>
      <c r="S67" s="37" t="s">
        <v>250</v>
      </c>
    </row>
    <row r="68" spans="1:20" s="37" customFormat="1" ht="12.75" x14ac:dyDescent="0.2">
      <c r="A68" s="37">
        <f t="shared" si="4"/>
        <v>83</v>
      </c>
      <c r="B68" s="37">
        <v>64</v>
      </c>
      <c r="D68" s="38" t="s">
        <v>255</v>
      </c>
      <c r="E68" s="38" t="s">
        <v>256</v>
      </c>
      <c r="F68" s="53" t="s">
        <v>70</v>
      </c>
      <c r="G68" s="53" t="s">
        <v>70</v>
      </c>
      <c r="H68" s="38" t="str">
        <f t="shared" si="5"/>
        <v>0830PrintDate</v>
      </c>
      <c r="I68" s="38" t="s">
        <v>256</v>
      </c>
      <c r="J68" s="40"/>
      <c r="K68" s="159"/>
      <c r="L68" s="155"/>
      <c r="M68" s="160"/>
      <c r="N68" s="40"/>
      <c r="O68" s="110"/>
      <c r="P68" s="93" t="s">
        <v>70</v>
      </c>
      <c r="Q68" s="93">
        <v>10</v>
      </c>
      <c r="R68" s="110" t="s">
        <v>72</v>
      </c>
      <c r="S68" s="69" t="s">
        <v>86</v>
      </c>
      <c r="T68" s="37" t="s">
        <v>257</v>
      </c>
    </row>
    <row r="69" spans="1:20" s="37" customFormat="1" ht="12.75" x14ac:dyDescent="0.2">
      <c r="A69" s="37">
        <f t="shared" si="4"/>
        <v>84</v>
      </c>
      <c r="B69" s="37">
        <v>65</v>
      </c>
      <c r="D69" s="37" t="s">
        <v>26</v>
      </c>
      <c r="E69" s="37" t="s">
        <v>26</v>
      </c>
      <c r="F69" s="53" t="s">
        <v>70</v>
      </c>
      <c r="G69" s="53" t="s">
        <v>70</v>
      </c>
      <c r="H69" s="38" t="str">
        <f t="shared" si="5"/>
        <v>0840Trailer</v>
      </c>
      <c r="I69" s="37" t="s">
        <v>26</v>
      </c>
      <c r="J69" s="40"/>
      <c r="K69" s="162"/>
      <c r="L69" s="163"/>
      <c r="M69" s="164"/>
      <c r="N69" s="40"/>
      <c r="O69" s="93" t="s">
        <v>258</v>
      </c>
      <c r="P69" s="93" t="s">
        <v>69</v>
      </c>
      <c r="Q69" s="93">
        <v>5</v>
      </c>
      <c r="R69" s="93" t="s">
        <v>72</v>
      </c>
      <c r="S69" s="37" t="s">
        <v>258</v>
      </c>
      <c r="T69" s="37" t="s">
        <v>259</v>
      </c>
    </row>
    <row r="70" spans="1:20" s="37" customFormat="1" ht="12.75" x14ac:dyDescent="0.2">
      <c r="F70" s="53"/>
      <c r="G70" s="53"/>
      <c r="I70" s="40"/>
      <c r="J70" s="40"/>
      <c r="K70" s="40"/>
      <c r="L70" s="40"/>
      <c r="M70" s="40"/>
      <c r="N70" s="40"/>
      <c r="O70" s="93"/>
      <c r="P70" s="93"/>
      <c r="Q70" s="93"/>
      <c r="R70" s="93"/>
    </row>
    <row r="71" spans="1:20" ht="12.75" x14ac:dyDescent="0.2">
      <c r="F71" s="53"/>
      <c r="G71" s="53"/>
    </row>
    <row r="72" spans="1:20" ht="12.75" x14ac:dyDescent="0.2">
      <c r="F72" s="53"/>
      <c r="G72" s="53"/>
    </row>
    <row r="73" spans="1:20" ht="12.75" x14ac:dyDescent="0.2">
      <c r="F73" s="53"/>
      <c r="G73" s="53"/>
    </row>
    <row r="74" spans="1:20" ht="12.75" x14ac:dyDescent="0.2">
      <c r="F74" s="53"/>
      <c r="G74" s="53"/>
    </row>
    <row r="75" spans="1:20" ht="12.75" x14ac:dyDescent="0.2">
      <c r="F75" s="53"/>
      <c r="G75" s="53"/>
    </row>
    <row r="76" spans="1:20" ht="12.75" x14ac:dyDescent="0.2">
      <c r="F76" s="53"/>
      <c r="G76" s="53"/>
    </row>
    <row r="77" spans="1:20" ht="12.75" x14ac:dyDescent="0.2">
      <c r="F77" s="53"/>
      <c r="G77" s="53"/>
    </row>
    <row r="78" spans="1:20" ht="12.75" x14ac:dyDescent="0.2">
      <c r="F78" s="53"/>
      <c r="G78" s="53"/>
    </row>
    <row r="79" spans="1:20" ht="12.75" x14ac:dyDescent="0.2">
      <c r="F79" s="53"/>
      <c r="G79" s="53"/>
    </row>
    <row r="80" spans="1:20" ht="12.75" x14ac:dyDescent="0.2">
      <c r="F80" s="53"/>
      <c r="G80" s="53"/>
    </row>
    <row r="81" spans="6:7" ht="12.75" x14ac:dyDescent="0.2">
      <c r="F81" s="53"/>
      <c r="G81" s="53"/>
    </row>
    <row r="82" spans="6:7" ht="12.75" x14ac:dyDescent="0.2">
      <c r="F82" s="53"/>
      <c r="G82" s="53"/>
    </row>
    <row r="83" spans="6:7" ht="12.75" x14ac:dyDescent="0.2">
      <c r="F83" s="53"/>
      <c r="G83" s="53"/>
    </row>
    <row r="84" spans="6:7" ht="12.75" x14ac:dyDescent="0.2">
      <c r="F84" s="53"/>
      <c r="G84" s="53"/>
    </row>
    <row r="85" spans="6:7" ht="12.75" x14ac:dyDescent="0.2">
      <c r="F85" s="53"/>
      <c r="G85" s="53"/>
    </row>
    <row r="86" spans="6:7" ht="12.75" x14ac:dyDescent="0.2">
      <c r="F86" s="53"/>
      <c r="G86" s="53"/>
    </row>
    <row r="87" spans="6:7" ht="12.75" x14ac:dyDescent="0.2">
      <c r="F87" s="53"/>
      <c r="G87" s="53"/>
    </row>
    <row r="88" spans="6:7" ht="12.75" x14ac:dyDescent="0.2">
      <c r="F88" s="53"/>
      <c r="G88" s="53"/>
    </row>
    <row r="89" spans="6:7" ht="12.75" x14ac:dyDescent="0.2">
      <c r="F89" s="53"/>
      <c r="G89" s="53"/>
    </row>
    <row r="90" spans="6:7" ht="12.75" x14ac:dyDescent="0.2">
      <c r="F90" s="53"/>
      <c r="G90" s="53"/>
    </row>
    <row r="91" spans="6:7" ht="12.75" x14ac:dyDescent="0.2">
      <c r="F91" s="53"/>
      <c r="G91" s="53"/>
    </row>
    <row r="92" spans="6:7" ht="12.75" x14ac:dyDescent="0.2">
      <c r="F92" s="53"/>
      <c r="G92" s="53"/>
    </row>
    <row r="93" spans="6:7" ht="12.75" x14ac:dyDescent="0.2">
      <c r="F93" s="53"/>
      <c r="G93" s="53"/>
    </row>
    <row r="94" spans="6:7" ht="12.75" x14ac:dyDescent="0.2">
      <c r="F94" s="53"/>
      <c r="G94" s="53"/>
    </row>
    <row r="95" spans="6:7" ht="12.75" x14ac:dyDescent="0.2">
      <c r="F95" s="53"/>
      <c r="G95" s="53"/>
    </row>
    <row r="96" spans="6:7" ht="12.75" x14ac:dyDescent="0.2">
      <c r="F96" s="53"/>
      <c r="G96" s="53"/>
    </row>
    <row r="97" spans="6:7" ht="12.75" x14ac:dyDescent="0.2">
      <c r="F97" s="53"/>
      <c r="G97" s="53"/>
    </row>
    <row r="98" spans="6:7" ht="12.75" x14ac:dyDescent="0.2">
      <c r="F98" s="53"/>
      <c r="G98" s="53"/>
    </row>
    <row r="99" spans="6:7" ht="12.75" x14ac:dyDescent="0.2">
      <c r="F99" s="53"/>
      <c r="G99" s="53"/>
    </row>
    <row r="100" spans="6:7" ht="12.75" x14ac:dyDescent="0.2">
      <c r="F100" s="53"/>
      <c r="G100" s="53"/>
    </row>
    <row r="101" spans="6:7" ht="12.75" x14ac:dyDescent="0.2">
      <c r="F101" s="53"/>
      <c r="G101" s="53"/>
    </row>
    <row r="102" spans="6:7" ht="12.75" x14ac:dyDescent="0.2">
      <c r="F102" s="53"/>
      <c r="G102" s="53"/>
    </row>
    <row r="103" spans="6:7" ht="12.75" x14ac:dyDescent="0.2">
      <c r="F103" s="53"/>
      <c r="G103" s="53"/>
    </row>
    <row r="104" spans="6:7" ht="12.75" x14ac:dyDescent="0.2">
      <c r="F104" s="53"/>
      <c r="G104" s="53"/>
    </row>
    <row r="105" spans="6:7" ht="12.75" x14ac:dyDescent="0.2">
      <c r="F105" s="53"/>
      <c r="G105" s="53"/>
    </row>
    <row r="106" spans="6:7" ht="12.75" x14ac:dyDescent="0.2">
      <c r="F106" s="53"/>
      <c r="G106" s="53"/>
    </row>
    <row r="107" spans="6:7" ht="12.75" x14ac:dyDescent="0.2">
      <c r="F107" s="53"/>
      <c r="G107" s="53"/>
    </row>
    <row r="108" spans="6:7" ht="12.75" x14ac:dyDescent="0.2">
      <c r="F108" s="53"/>
      <c r="G108" s="53"/>
    </row>
    <row r="109" spans="6:7" ht="12.75" x14ac:dyDescent="0.2">
      <c r="F109" s="53"/>
      <c r="G109" s="53"/>
    </row>
    <row r="110" spans="6:7" ht="12.75" x14ac:dyDescent="0.2">
      <c r="F110" s="34"/>
      <c r="G110" s="34"/>
    </row>
    <row r="111" spans="6:7" ht="12.75" x14ac:dyDescent="0.2">
      <c r="F111" s="34"/>
      <c r="G111" s="34"/>
    </row>
    <row r="112" spans="6:7" ht="12.75" x14ac:dyDescent="0.2">
      <c r="F112" s="34"/>
      <c r="G112" s="34"/>
    </row>
    <row r="113" spans="6:7" ht="12.75" x14ac:dyDescent="0.2">
      <c r="F113" s="53"/>
      <c r="G113" s="53"/>
    </row>
    <row r="115" spans="6:7" x14ac:dyDescent="0.2">
      <c r="F115" s="61"/>
      <c r="G115" s="61"/>
    </row>
    <row r="120" spans="6:7" x14ac:dyDescent="0.2">
      <c r="F120" s="61"/>
      <c r="G120" s="61"/>
    </row>
    <row r="125" spans="6:7" x14ac:dyDescent="0.2">
      <c r="F125" s="61"/>
      <c r="G125" s="61"/>
    </row>
    <row r="130" spans="6:7" x14ac:dyDescent="0.2">
      <c r="F130" s="61"/>
      <c r="G130" s="61"/>
    </row>
    <row r="135" spans="6:7" x14ac:dyDescent="0.2">
      <c r="F135" s="60"/>
      <c r="G135" s="60"/>
    </row>
    <row r="137" spans="6:7" ht="12.75" x14ac:dyDescent="0.2">
      <c r="F137" s="34"/>
      <c r="G137" s="34"/>
    </row>
    <row r="143" spans="6:7" x14ac:dyDescent="0.2">
      <c r="F143" s="60"/>
      <c r="G143" s="60"/>
    </row>
    <row r="145" spans="6:7" x14ac:dyDescent="0.2">
      <c r="F145" s="61"/>
      <c r="G145" s="61"/>
    </row>
    <row r="150" spans="6:7" x14ac:dyDescent="0.2">
      <c r="F150" s="61"/>
      <c r="G150" s="61"/>
    </row>
    <row r="155" spans="6:7" x14ac:dyDescent="0.2">
      <c r="F155" s="61"/>
      <c r="G155" s="61"/>
    </row>
    <row r="160" spans="6:7" x14ac:dyDescent="0.2">
      <c r="F160" s="61"/>
      <c r="G160" s="61"/>
    </row>
    <row r="165" spans="6:7" x14ac:dyDescent="0.2">
      <c r="F165" s="61"/>
      <c r="G165" s="61"/>
    </row>
    <row r="170" spans="6:7" x14ac:dyDescent="0.2">
      <c r="F170" s="60"/>
      <c r="G170" s="60"/>
    </row>
    <row r="187" spans="6:7" x14ac:dyDescent="0.2">
      <c r="F187" s="60"/>
      <c r="G187" s="60"/>
    </row>
    <row r="204" spans="6:7" x14ac:dyDescent="0.2">
      <c r="F204" s="60"/>
      <c r="G204" s="60"/>
    </row>
    <row r="221" spans="6:7" x14ac:dyDescent="0.2">
      <c r="F221" s="60"/>
      <c r="G221" s="60"/>
    </row>
    <row r="233" spans="6:7" x14ac:dyDescent="0.2">
      <c r="F233" s="56"/>
      <c r="G233" s="56"/>
    </row>
    <row r="234" spans="6:7" x14ac:dyDescent="0.2">
      <c r="F234" s="57"/>
      <c r="G234" s="57"/>
    </row>
    <row r="1048557" ht="15" customHeight="1" x14ac:dyDescent="0.2"/>
    <row r="1048576" ht="15" customHeight="1" x14ac:dyDescent="0.2"/>
  </sheetData>
  <mergeCells count="1">
    <mergeCell ref="K3:M3"/>
  </mergeCells>
  <printOptions gridLines="1"/>
  <pageMargins left="0.25" right="0.25" top="0.75" bottom="0.75" header="0.3" footer="0.3"/>
  <pageSetup paperSize="17" scale="52" fitToHeight="2" orientation="landscape" r:id="rId1"/>
  <headerFooter alignWithMargins="0">
    <oddFooter>&amp;LPrinted: &amp;D&amp;R&amp;A</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4855BA-9A59-49B2-BE19-D54F28294A4F}">
  <sheetPr>
    <tabColor theme="0"/>
  </sheetPr>
  <dimension ref="A1:R251"/>
  <sheetViews>
    <sheetView zoomScaleNormal="100" workbookViewId="0">
      <pane ySplit="4" topLeftCell="A23" activePane="bottomLeft" state="frozen"/>
      <selection pane="bottomLeft" activeCell="A39" sqref="A39"/>
    </sheetView>
  </sheetViews>
  <sheetFormatPr defaultRowHeight="14.25" x14ac:dyDescent="0.2"/>
  <cols>
    <col min="1" max="2" width="10.28515625" style="56" customWidth="1"/>
    <col min="3" max="3" width="9.140625" style="56" customWidth="1"/>
    <col min="4" max="4" width="55.5703125" style="56" bestFit="1" customWidth="1"/>
    <col min="5" max="5" width="23.28515625" style="56" bestFit="1" customWidth="1"/>
    <col min="6" max="6" width="5.85546875" style="56" customWidth="1"/>
    <col min="7" max="7" width="7.140625" style="56" bestFit="1" customWidth="1"/>
    <col min="8" max="8" width="9.85546875" style="56" customWidth="1"/>
    <col min="9" max="9" width="44.140625" style="56" customWidth="1"/>
    <col min="10" max="10" width="14.140625" style="56" bestFit="1" customWidth="1"/>
    <col min="11" max="11" width="24.140625" style="56" bestFit="1" customWidth="1"/>
    <col min="12" max="12" width="13.42578125" style="95" bestFit="1" customWidth="1"/>
    <col min="13" max="13" width="16.28515625" style="56" bestFit="1" customWidth="1"/>
    <col min="14" max="14" width="14.85546875" style="56" bestFit="1" customWidth="1"/>
    <col min="15" max="15" width="20.42578125" style="56" bestFit="1" customWidth="1"/>
    <col min="16" max="16" width="23.5703125" style="56" bestFit="1" customWidth="1"/>
    <col min="17" max="17" width="90.28515625" style="56" bestFit="1" customWidth="1"/>
    <col min="18" max="16384" width="9.140625" style="56"/>
  </cols>
  <sheetData>
    <row r="1" spans="1:17" s="41" customFormat="1" x14ac:dyDescent="0.2">
      <c r="A1" s="101" t="str">
        <f>"2D Barcode Specifications for Multnomah County Personal Income Tax (Preschool-For-All) Form MC40NP-"&amp;Instructions!C5</f>
        <v>2D Barcode Specifications for Multnomah County Personal Income Tax (Preschool-For-All) Form MC40NP-2022</v>
      </c>
      <c r="B1" s="101"/>
      <c r="C1" s="101"/>
      <c r="D1" s="101"/>
      <c r="E1" s="101"/>
      <c r="F1" s="101"/>
      <c r="G1" s="101"/>
      <c r="H1" s="101"/>
      <c r="I1" s="57"/>
      <c r="L1" s="54"/>
    </row>
    <row r="2" spans="1:17" s="41" customFormat="1" ht="15" x14ac:dyDescent="0.25">
      <c r="A2" s="49"/>
      <c r="B2" s="49"/>
      <c r="C2" s="49"/>
      <c r="I2" s="94"/>
      <c r="J2" s="78"/>
      <c r="K2" s="78"/>
      <c r="L2" s="54"/>
    </row>
    <row r="3" spans="1:17" s="41" customFormat="1" ht="15" x14ac:dyDescent="0.25">
      <c r="A3" s="49"/>
      <c r="B3" s="49"/>
      <c r="C3" s="49"/>
      <c r="D3" s="49"/>
      <c r="E3" s="49"/>
      <c r="F3" s="49"/>
      <c r="G3" s="49"/>
      <c r="H3" s="49"/>
      <c r="I3" s="86"/>
      <c r="L3" s="87"/>
      <c r="M3" s="49"/>
      <c r="N3" s="49" t="s">
        <v>484</v>
      </c>
      <c r="O3" s="49"/>
      <c r="P3" s="49"/>
    </row>
    <row r="4" spans="1:17" s="41" customFormat="1" ht="39.75" thickBot="1" x14ac:dyDescent="0.3">
      <c r="A4" s="59" t="s">
        <v>52</v>
      </c>
      <c r="B4" s="59" t="s">
        <v>53</v>
      </c>
      <c r="C4" s="50" t="s">
        <v>54</v>
      </c>
      <c r="D4" s="50" t="s">
        <v>55</v>
      </c>
      <c r="E4" s="50" t="s">
        <v>56</v>
      </c>
      <c r="F4" s="50"/>
      <c r="G4" s="50" t="s">
        <v>57</v>
      </c>
      <c r="H4" s="50" t="s">
        <v>58</v>
      </c>
      <c r="I4" s="88" t="s">
        <v>59</v>
      </c>
      <c r="J4" s="74" t="s">
        <v>60</v>
      </c>
      <c r="K4" s="50" t="s">
        <v>485</v>
      </c>
      <c r="L4" s="89" t="s">
        <v>62</v>
      </c>
      <c r="M4" s="50" t="s">
        <v>63</v>
      </c>
      <c r="N4" s="50" t="s">
        <v>486</v>
      </c>
      <c r="O4" s="50" t="s">
        <v>65</v>
      </c>
      <c r="P4" s="50" t="s">
        <v>66</v>
      </c>
      <c r="Q4" s="50" t="s">
        <v>67</v>
      </c>
    </row>
    <row r="5" spans="1:17" s="41" customFormat="1" x14ac:dyDescent="0.2">
      <c r="A5" s="41">
        <v>1</v>
      </c>
      <c r="D5" s="34" t="s">
        <v>68</v>
      </c>
      <c r="E5" s="34" t="s">
        <v>68</v>
      </c>
      <c r="F5" s="41">
        <v>1</v>
      </c>
      <c r="G5" s="34" t="s">
        <v>69</v>
      </c>
      <c r="H5" s="34" t="s">
        <v>70</v>
      </c>
      <c r="I5" s="56" t="str">
        <f>_xlfn.CONCAT(RIGHT(_xlfn.CONCAT("000",A5),3),0,E5)</f>
        <v>0010VersionNumber</v>
      </c>
      <c r="J5" s="34" t="s">
        <v>68</v>
      </c>
      <c r="L5" s="54" t="s">
        <v>71</v>
      </c>
      <c r="M5" s="41" t="s">
        <v>69</v>
      </c>
      <c r="N5" s="41">
        <v>2</v>
      </c>
      <c r="O5" s="41" t="s">
        <v>72</v>
      </c>
      <c r="Q5" s="41" t="s">
        <v>71</v>
      </c>
    </row>
    <row r="6" spans="1:17" s="41" customFormat="1" x14ac:dyDescent="0.2">
      <c r="A6" s="41">
        <f>A5+1</f>
        <v>2</v>
      </c>
      <c r="D6" s="34" t="s">
        <v>73</v>
      </c>
      <c r="E6" s="34" t="s">
        <v>73</v>
      </c>
      <c r="F6" s="41">
        <f>F5+1</f>
        <v>2</v>
      </c>
      <c r="G6" s="34" t="s">
        <v>69</v>
      </c>
      <c r="H6" s="34" t="s">
        <v>70</v>
      </c>
      <c r="I6" s="56" t="str">
        <f>_xlfn.CONCAT(RIGHT(_xlfn.CONCAT("000",A6),3),0,E6)</f>
        <v>0020DeveloperCode</v>
      </c>
      <c r="J6" s="34" t="s">
        <v>73</v>
      </c>
      <c r="L6" s="54" t="s">
        <v>74</v>
      </c>
      <c r="M6" s="41" t="s">
        <v>69</v>
      </c>
      <c r="N6" s="41">
        <v>4</v>
      </c>
      <c r="O6" s="41" t="s">
        <v>72</v>
      </c>
      <c r="Q6" s="41" t="s">
        <v>75</v>
      </c>
    </row>
    <row r="7" spans="1:17" s="41" customFormat="1" x14ac:dyDescent="0.2">
      <c r="A7" s="41">
        <f t="shared" ref="A7:A37" si="0">A6+1</f>
        <v>3</v>
      </c>
      <c r="D7" s="34" t="s">
        <v>76</v>
      </c>
      <c r="E7" s="34" t="s">
        <v>76</v>
      </c>
      <c r="F7" s="41">
        <f t="shared" ref="F7:F71" si="1">F6+1</f>
        <v>3</v>
      </c>
      <c r="G7" s="34" t="s">
        <v>69</v>
      </c>
      <c r="H7" s="34" t="s">
        <v>70</v>
      </c>
      <c r="I7" s="56" t="str">
        <f t="shared" ref="I7:I71" si="2">_xlfn.CONCAT(RIGHT(_xlfn.CONCAT("000",A7),3),0,E7)</f>
        <v>0030Jurisdiction</v>
      </c>
      <c r="J7" s="34" t="s">
        <v>76</v>
      </c>
      <c r="L7" s="54" t="s">
        <v>487</v>
      </c>
      <c r="M7" s="41" t="s">
        <v>69</v>
      </c>
      <c r="N7" s="41">
        <v>4</v>
      </c>
      <c r="O7" s="41" t="s">
        <v>72</v>
      </c>
      <c r="Q7" s="41" t="s">
        <v>487</v>
      </c>
    </row>
    <row r="8" spans="1:17" s="41" customFormat="1" x14ac:dyDescent="0.2">
      <c r="A8" s="41">
        <f t="shared" si="0"/>
        <v>4</v>
      </c>
      <c r="D8" s="34" t="s">
        <v>78</v>
      </c>
      <c r="E8" s="34" t="s">
        <v>78</v>
      </c>
      <c r="F8" s="41">
        <f t="shared" si="1"/>
        <v>4</v>
      </c>
      <c r="G8" s="34" t="s">
        <v>69</v>
      </c>
      <c r="H8" s="34" t="s">
        <v>70</v>
      </c>
      <c r="I8" s="56" t="str">
        <f t="shared" si="2"/>
        <v>0040DescriptionFormName</v>
      </c>
      <c r="J8" s="34" t="s">
        <v>78</v>
      </c>
      <c r="K8" s="41" t="s">
        <v>488</v>
      </c>
      <c r="L8" s="54" t="s">
        <v>288</v>
      </c>
      <c r="M8" s="41" t="s">
        <v>69</v>
      </c>
      <c r="N8" s="41">
        <v>16</v>
      </c>
      <c r="O8" s="41" t="s">
        <v>72</v>
      </c>
      <c r="Q8" s="41" t="str">
        <f>L8</f>
        <v>MC-40-2021</v>
      </c>
    </row>
    <row r="9" spans="1:17" s="41" customFormat="1" x14ac:dyDescent="0.2">
      <c r="A9" s="41">
        <f t="shared" si="0"/>
        <v>5</v>
      </c>
      <c r="D9" s="34" t="s">
        <v>79</v>
      </c>
      <c r="E9" s="34" t="s">
        <v>79</v>
      </c>
      <c r="F9" s="41">
        <f t="shared" si="1"/>
        <v>5</v>
      </c>
      <c r="G9" s="34" t="s">
        <v>69</v>
      </c>
      <c r="H9" s="34" t="s">
        <v>70</v>
      </c>
      <c r="I9" s="56" t="str">
        <f t="shared" si="2"/>
        <v>0050SpecificationVersion</v>
      </c>
      <c r="J9" s="34" t="s">
        <v>79</v>
      </c>
      <c r="L9" s="47">
        <f>spec_version</f>
        <v>27</v>
      </c>
      <c r="M9" s="41" t="s">
        <v>69</v>
      </c>
      <c r="N9" s="41">
        <v>4</v>
      </c>
      <c r="O9" s="41" t="s">
        <v>80</v>
      </c>
      <c r="P9" s="41" t="s">
        <v>81</v>
      </c>
      <c r="Q9" s="41">
        <f>L9</f>
        <v>27</v>
      </c>
    </row>
    <row r="10" spans="1:17" s="41" customFormat="1" x14ac:dyDescent="0.2">
      <c r="A10" s="41">
        <f t="shared" si="0"/>
        <v>6</v>
      </c>
      <c r="D10" s="34" t="s">
        <v>82</v>
      </c>
      <c r="E10" s="34" t="s">
        <v>82</v>
      </c>
      <c r="F10" s="41">
        <f t="shared" si="1"/>
        <v>6</v>
      </c>
      <c r="G10" s="34" t="s">
        <v>69</v>
      </c>
      <c r="H10" s="34" t="s">
        <v>70</v>
      </c>
      <c r="I10" s="56" t="str">
        <f t="shared" si="2"/>
        <v>0060SoftwareFormVersion</v>
      </c>
      <c r="J10" s="34" t="s">
        <v>82</v>
      </c>
      <c r="L10" s="54">
        <v>0.01</v>
      </c>
      <c r="M10" s="41" t="s">
        <v>69</v>
      </c>
      <c r="N10" s="41">
        <v>15</v>
      </c>
      <c r="O10" s="41" t="s">
        <v>72</v>
      </c>
      <c r="Q10" s="41" t="s">
        <v>83</v>
      </c>
    </row>
    <row r="11" spans="1:17" s="41" customFormat="1" x14ac:dyDescent="0.2">
      <c r="A11" s="41">
        <f t="shared" si="0"/>
        <v>7</v>
      </c>
      <c r="D11" s="34" t="s">
        <v>4</v>
      </c>
      <c r="E11" s="34" t="s">
        <v>489</v>
      </c>
      <c r="F11" s="41">
        <f t="shared" si="1"/>
        <v>7</v>
      </c>
      <c r="G11" s="34" t="s">
        <v>70</v>
      </c>
      <c r="H11" s="34" t="s">
        <v>70</v>
      </c>
      <c r="I11" s="56" t="str">
        <f t="shared" si="2"/>
        <v>0070TaxYear</v>
      </c>
      <c r="J11" s="34" t="s">
        <v>489</v>
      </c>
      <c r="K11" s="41" t="s">
        <v>490</v>
      </c>
      <c r="L11" s="65">
        <v>2021</v>
      </c>
      <c r="M11" s="41" t="s">
        <v>69</v>
      </c>
      <c r="N11" s="41">
        <v>10</v>
      </c>
      <c r="O11" s="64" t="s">
        <v>72</v>
      </c>
      <c r="P11" s="64" t="s">
        <v>86</v>
      </c>
    </row>
    <row r="12" spans="1:17" s="41" customFormat="1" x14ac:dyDescent="0.2">
      <c r="A12" s="41">
        <f t="shared" si="0"/>
        <v>8</v>
      </c>
      <c r="D12" s="34" t="s">
        <v>89</v>
      </c>
      <c r="E12" s="34" t="s">
        <v>90</v>
      </c>
      <c r="F12" s="41">
        <f t="shared" si="1"/>
        <v>8</v>
      </c>
      <c r="G12" s="34" t="s">
        <v>70</v>
      </c>
      <c r="H12" s="34" t="s">
        <v>70</v>
      </c>
      <c r="I12" s="56" t="str">
        <f t="shared" si="2"/>
        <v>0080accountid</v>
      </c>
      <c r="J12" s="34" t="s">
        <v>90</v>
      </c>
      <c r="K12" s="41" t="s">
        <v>491</v>
      </c>
      <c r="L12" s="54"/>
      <c r="M12" s="41" t="s">
        <v>70</v>
      </c>
      <c r="N12" s="41">
        <v>10</v>
      </c>
      <c r="O12" s="41" t="s">
        <v>80</v>
      </c>
      <c r="P12" s="41" t="s">
        <v>91</v>
      </c>
      <c r="Q12" s="41" t="s">
        <v>92</v>
      </c>
    </row>
    <row r="13" spans="1:17" s="41" customFormat="1" ht="63.75" x14ac:dyDescent="0.2">
      <c r="A13" s="41">
        <f t="shared" si="0"/>
        <v>9</v>
      </c>
      <c r="D13" s="34" t="s">
        <v>492</v>
      </c>
      <c r="E13" s="34" t="s">
        <v>493</v>
      </c>
      <c r="F13" s="41">
        <f t="shared" si="1"/>
        <v>9</v>
      </c>
      <c r="G13" s="34" t="s">
        <v>70</v>
      </c>
      <c r="H13" s="34" t="s">
        <v>70</v>
      </c>
      <c r="I13" s="56" t="str">
        <f t="shared" si="2"/>
        <v>0090FilingStatus</v>
      </c>
      <c r="J13" s="34" t="s">
        <v>493</v>
      </c>
      <c r="K13" s="41" t="s">
        <v>492</v>
      </c>
      <c r="L13" s="65">
        <v>1</v>
      </c>
      <c r="M13" s="41" t="s">
        <v>69</v>
      </c>
      <c r="N13" s="41">
        <v>1</v>
      </c>
      <c r="O13" s="64" t="s">
        <v>80</v>
      </c>
      <c r="P13" s="64" t="s">
        <v>102</v>
      </c>
      <c r="Q13" s="58" t="s">
        <v>494</v>
      </c>
    </row>
    <row r="14" spans="1:17" s="41" customFormat="1" x14ac:dyDescent="0.2">
      <c r="A14" s="41">
        <f t="shared" si="0"/>
        <v>10</v>
      </c>
      <c r="D14" s="34" t="s">
        <v>495</v>
      </c>
      <c r="E14" s="34" t="s">
        <v>496</v>
      </c>
      <c r="F14" s="41">
        <f t="shared" si="1"/>
        <v>10</v>
      </c>
      <c r="G14" s="34" t="s">
        <v>70</v>
      </c>
      <c r="H14" s="34" t="s">
        <v>70</v>
      </c>
      <c r="I14" s="56" t="str">
        <f t="shared" si="2"/>
        <v>0100FormFiledWithOregon</v>
      </c>
      <c r="J14" s="34" t="s">
        <v>496</v>
      </c>
      <c r="L14" s="65"/>
      <c r="O14" s="64"/>
      <c r="P14" s="64"/>
    </row>
    <row r="15" spans="1:17" s="41" customFormat="1" x14ac:dyDescent="0.2">
      <c r="A15" s="41">
        <f t="shared" si="0"/>
        <v>11</v>
      </c>
      <c r="D15" s="34" t="s">
        <v>497</v>
      </c>
      <c r="E15" s="34" t="s">
        <v>498</v>
      </c>
      <c r="F15" s="41">
        <f t="shared" si="1"/>
        <v>11</v>
      </c>
      <c r="G15" s="34" t="s">
        <v>70</v>
      </c>
      <c r="H15" s="34" t="s">
        <v>70</v>
      </c>
      <c r="I15" s="56" t="str">
        <f t="shared" si="2"/>
        <v>0110MCResidency</v>
      </c>
      <c r="J15" s="34" t="s">
        <v>498</v>
      </c>
      <c r="L15" s="65"/>
      <c r="O15" s="64"/>
      <c r="P15" s="64"/>
    </row>
    <row r="16" spans="1:17" x14ac:dyDescent="0.2">
      <c r="A16" s="41">
        <f t="shared" si="0"/>
        <v>12</v>
      </c>
      <c r="B16" s="41"/>
      <c r="C16" s="41"/>
      <c r="D16" s="56" t="s">
        <v>499</v>
      </c>
      <c r="E16" s="56" t="s">
        <v>500</v>
      </c>
      <c r="F16" s="41">
        <f t="shared" si="1"/>
        <v>12</v>
      </c>
      <c r="G16" s="34" t="s">
        <v>70</v>
      </c>
      <c r="H16" s="34" t="s">
        <v>70</v>
      </c>
      <c r="I16" s="56" t="str">
        <f t="shared" si="2"/>
        <v>0120TaxpayerDeceased</v>
      </c>
      <c r="J16" s="56" t="s">
        <v>500</v>
      </c>
      <c r="K16" s="56" t="s">
        <v>501</v>
      </c>
      <c r="L16" s="95">
        <v>0</v>
      </c>
      <c r="M16" s="56" t="s">
        <v>69</v>
      </c>
      <c r="N16" s="41">
        <v>1</v>
      </c>
      <c r="O16" s="64" t="s">
        <v>80</v>
      </c>
      <c r="P16" s="64" t="s">
        <v>102</v>
      </c>
      <c r="Q16" s="41" t="s">
        <v>502</v>
      </c>
    </row>
    <row r="17" spans="1:17" x14ac:dyDescent="0.2">
      <c r="A17" s="41">
        <f t="shared" si="0"/>
        <v>13</v>
      </c>
      <c r="B17" s="41"/>
      <c r="C17" s="41"/>
      <c r="D17" s="34" t="s">
        <v>503</v>
      </c>
      <c r="E17" s="34" t="s">
        <v>504</v>
      </c>
      <c r="F17" s="41">
        <f t="shared" si="1"/>
        <v>13</v>
      </c>
      <c r="G17" s="34" t="s">
        <v>70</v>
      </c>
      <c r="H17" s="34" t="s">
        <v>70</v>
      </c>
      <c r="I17" s="56" t="str">
        <f t="shared" si="2"/>
        <v>0130TaxpayerLastName</v>
      </c>
      <c r="J17" s="34" t="s">
        <v>504</v>
      </c>
      <c r="K17" s="56" t="s">
        <v>505</v>
      </c>
      <c r="L17" s="54"/>
      <c r="M17" s="41" t="s">
        <v>70</v>
      </c>
      <c r="N17" s="7">
        <v>50</v>
      </c>
      <c r="O17" s="41" t="s">
        <v>72</v>
      </c>
      <c r="P17" s="41"/>
      <c r="Q17" s="41"/>
    </row>
    <row r="18" spans="1:17" x14ac:dyDescent="0.2">
      <c r="A18" s="41">
        <f t="shared" si="0"/>
        <v>14</v>
      </c>
      <c r="B18" s="41"/>
      <c r="C18" s="41"/>
      <c r="D18" s="56" t="s">
        <v>506</v>
      </c>
      <c r="E18" s="56" t="s">
        <v>507</v>
      </c>
      <c r="F18" s="41">
        <f t="shared" si="1"/>
        <v>14</v>
      </c>
      <c r="G18" s="34" t="s">
        <v>70</v>
      </c>
      <c r="H18" s="34" t="s">
        <v>70</v>
      </c>
      <c r="I18" s="56" t="str">
        <f t="shared" si="2"/>
        <v>0140TaxpayerFirstName</v>
      </c>
      <c r="J18" s="56" t="s">
        <v>507</v>
      </c>
      <c r="K18" s="56" t="s">
        <v>508</v>
      </c>
      <c r="L18" s="54"/>
      <c r="M18" s="41" t="s">
        <v>70</v>
      </c>
      <c r="N18" s="7">
        <v>50</v>
      </c>
      <c r="O18" s="41" t="s">
        <v>72</v>
      </c>
      <c r="P18" s="41"/>
      <c r="Q18" s="41"/>
    </row>
    <row r="19" spans="1:17" x14ac:dyDescent="0.2">
      <c r="A19" s="41">
        <f t="shared" si="0"/>
        <v>15</v>
      </c>
      <c r="B19" s="41"/>
      <c r="C19" s="41"/>
      <c r="D19" s="56" t="s">
        <v>509</v>
      </c>
      <c r="E19" s="56" t="s">
        <v>510</v>
      </c>
      <c r="F19" s="41">
        <f t="shared" si="1"/>
        <v>15</v>
      </c>
      <c r="G19" s="34" t="s">
        <v>70</v>
      </c>
      <c r="H19" s="34" t="s">
        <v>70</v>
      </c>
      <c r="I19" s="56" t="str">
        <f t="shared" si="2"/>
        <v>0150TaxpayerSSN</v>
      </c>
      <c r="J19" s="56" t="s">
        <v>510</v>
      </c>
      <c r="K19" s="56" t="s">
        <v>511</v>
      </c>
      <c r="L19" s="47"/>
      <c r="M19" s="7" t="s">
        <v>70</v>
      </c>
      <c r="N19" s="7">
        <v>11</v>
      </c>
      <c r="O19" s="7" t="s">
        <v>72</v>
      </c>
      <c r="P19" s="7" t="s">
        <v>512</v>
      </c>
      <c r="Q19" s="7"/>
    </row>
    <row r="20" spans="1:17" s="41" customFormat="1" x14ac:dyDescent="0.2">
      <c r="A20" s="41">
        <f t="shared" si="0"/>
        <v>16</v>
      </c>
      <c r="D20" s="34" t="s">
        <v>513</v>
      </c>
      <c r="E20" s="34" t="s">
        <v>514</v>
      </c>
      <c r="F20" s="41">
        <f t="shared" si="1"/>
        <v>16</v>
      </c>
      <c r="G20" s="34" t="s">
        <v>70</v>
      </c>
      <c r="H20" s="34" t="s">
        <v>70</v>
      </c>
      <c r="I20" s="56" t="str">
        <f t="shared" si="2"/>
        <v>0160SpouseDeceased</v>
      </c>
      <c r="J20" s="34" t="s">
        <v>514</v>
      </c>
      <c r="K20" s="56" t="s">
        <v>513</v>
      </c>
      <c r="L20" s="95">
        <v>0</v>
      </c>
      <c r="M20" s="56" t="s">
        <v>69</v>
      </c>
      <c r="N20" s="41">
        <v>1</v>
      </c>
      <c r="O20" s="64" t="s">
        <v>80</v>
      </c>
      <c r="P20" s="64" t="s">
        <v>102</v>
      </c>
      <c r="Q20" s="41" t="s">
        <v>502</v>
      </c>
    </row>
    <row r="21" spans="1:17" x14ac:dyDescent="0.2">
      <c r="A21" s="41">
        <f t="shared" si="0"/>
        <v>17</v>
      </c>
      <c r="B21" s="41"/>
      <c r="C21" s="41"/>
      <c r="D21" s="34" t="s">
        <v>515</v>
      </c>
      <c r="E21" s="34" t="s">
        <v>516</v>
      </c>
      <c r="F21" s="41">
        <f t="shared" si="1"/>
        <v>17</v>
      </c>
      <c r="G21" s="34" t="s">
        <v>70</v>
      </c>
      <c r="H21" s="34" t="s">
        <v>70</v>
      </c>
      <c r="I21" s="56" t="str">
        <f t="shared" si="2"/>
        <v>0170SpouseLastName</v>
      </c>
      <c r="J21" s="34" t="s">
        <v>516</v>
      </c>
      <c r="K21" s="56" t="s">
        <v>515</v>
      </c>
      <c r="L21" s="54"/>
      <c r="M21" s="41" t="s">
        <v>70</v>
      </c>
      <c r="N21" s="7">
        <v>50</v>
      </c>
      <c r="O21" s="41" t="s">
        <v>72</v>
      </c>
      <c r="P21" s="41"/>
      <c r="Q21" s="41"/>
    </row>
    <row r="22" spans="1:17" x14ac:dyDescent="0.2">
      <c r="A22" s="41">
        <f t="shared" si="0"/>
        <v>18</v>
      </c>
      <c r="B22" s="41"/>
      <c r="C22" s="41"/>
      <c r="D22" s="34" t="s">
        <v>517</v>
      </c>
      <c r="E22" s="34" t="s">
        <v>518</v>
      </c>
      <c r="F22" s="41">
        <f t="shared" si="1"/>
        <v>18</v>
      </c>
      <c r="G22" s="34" t="s">
        <v>70</v>
      </c>
      <c r="H22" s="34" t="s">
        <v>70</v>
      </c>
      <c r="I22" s="56" t="str">
        <f t="shared" si="2"/>
        <v>0180SpouseFirstName</v>
      </c>
      <c r="J22" s="34" t="s">
        <v>518</v>
      </c>
      <c r="K22" s="56" t="s">
        <v>519</v>
      </c>
      <c r="L22" s="54"/>
      <c r="M22" s="41"/>
      <c r="N22" s="41"/>
      <c r="O22" s="41"/>
      <c r="P22" s="41"/>
      <c r="Q22" s="41"/>
    </row>
    <row r="23" spans="1:17" x14ac:dyDescent="0.2">
      <c r="A23" s="41">
        <f t="shared" si="0"/>
        <v>19</v>
      </c>
      <c r="B23" s="41"/>
      <c r="C23" s="41"/>
      <c r="D23" s="34" t="s">
        <v>520</v>
      </c>
      <c r="E23" s="34" t="s">
        <v>521</v>
      </c>
      <c r="F23" s="41">
        <f t="shared" si="1"/>
        <v>19</v>
      </c>
      <c r="G23" s="34" t="s">
        <v>70</v>
      </c>
      <c r="H23" s="34" t="s">
        <v>70</v>
      </c>
      <c r="I23" s="56" t="str">
        <f t="shared" si="2"/>
        <v>0190SpouseSSN</v>
      </c>
      <c r="J23" s="34" t="s">
        <v>521</v>
      </c>
      <c r="K23" s="56" t="s">
        <v>520</v>
      </c>
      <c r="L23" s="47"/>
      <c r="M23" s="7" t="s">
        <v>70</v>
      </c>
      <c r="N23" s="7">
        <v>11</v>
      </c>
      <c r="O23" s="7" t="s">
        <v>72</v>
      </c>
      <c r="P23" s="7" t="s">
        <v>512</v>
      </c>
      <c r="Q23" s="7"/>
    </row>
    <row r="24" spans="1:17" x14ac:dyDescent="0.2">
      <c r="A24" s="41">
        <f t="shared" si="0"/>
        <v>20</v>
      </c>
      <c r="B24" s="41"/>
      <c r="C24" s="41"/>
      <c r="D24" s="34" t="s">
        <v>522</v>
      </c>
      <c r="E24" s="34" t="s">
        <v>523</v>
      </c>
      <c r="F24" s="41">
        <f t="shared" si="1"/>
        <v>20</v>
      </c>
      <c r="G24" s="34" t="s">
        <v>70</v>
      </c>
      <c r="H24" s="34" t="s">
        <v>70</v>
      </c>
      <c r="I24" s="56" t="str">
        <f t="shared" si="2"/>
        <v>0200ResidenceChanged</v>
      </c>
      <c r="J24" s="34" t="s">
        <v>523</v>
      </c>
      <c r="K24" s="56" t="s">
        <v>524</v>
      </c>
      <c r="L24" s="54">
        <v>0</v>
      </c>
      <c r="M24" s="41" t="s">
        <v>69</v>
      </c>
      <c r="N24" s="41">
        <v>1</v>
      </c>
      <c r="O24" s="41" t="s">
        <v>80</v>
      </c>
      <c r="P24" s="41" t="s">
        <v>102</v>
      </c>
      <c r="Q24" s="41" t="s">
        <v>103</v>
      </c>
    </row>
    <row r="25" spans="1:17" x14ac:dyDescent="0.2">
      <c r="A25" s="41">
        <f t="shared" si="0"/>
        <v>21</v>
      </c>
      <c r="B25" s="41"/>
      <c r="C25" s="41"/>
      <c r="D25" s="34" t="s">
        <v>525</v>
      </c>
      <c r="E25" s="34" t="s">
        <v>525</v>
      </c>
      <c r="F25" s="41">
        <f t="shared" si="1"/>
        <v>21</v>
      </c>
      <c r="G25" s="34" t="s">
        <v>70</v>
      </c>
      <c r="H25" s="34" t="s">
        <v>70</v>
      </c>
      <c r="I25" s="56" t="str">
        <f t="shared" si="2"/>
        <v>0210ResidenceAddress</v>
      </c>
      <c r="J25" s="34" t="s">
        <v>525</v>
      </c>
      <c r="K25" s="56" t="s">
        <v>526</v>
      </c>
      <c r="L25" s="54"/>
      <c r="M25" s="41" t="s">
        <v>70</v>
      </c>
      <c r="N25" s="7">
        <v>50</v>
      </c>
      <c r="O25" s="41" t="s">
        <v>72</v>
      </c>
      <c r="P25" s="41"/>
      <c r="Q25" s="41"/>
    </row>
    <row r="26" spans="1:17" x14ac:dyDescent="0.2">
      <c r="A26" s="41">
        <f t="shared" si="0"/>
        <v>22</v>
      </c>
      <c r="B26" s="41"/>
      <c r="C26" s="41"/>
      <c r="D26" s="34" t="s">
        <v>527</v>
      </c>
      <c r="E26" s="34" t="s">
        <v>528</v>
      </c>
      <c r="F26" s="41">
        <f t="shared" si="1"/>
        <v>22</v>
      </c>
      <c r="G26" s="34" t="s">
        <v>70</v>
      </c>
      <c r="H26" s="34" t="s">
        <v>70</v>
      </c>
      <c r="I26" s="56" t="str">
        <f t="shared" si="2"/>
        <v>0220ResidenceCity</v>
      </c>
      <c r="J26" s="34" t="s">
        <v>528</v>
      </c>
      <c r="K26" s="56" t="s">
        <v>529</v>
      </c>
      <c r="L26" s="54"/>
      <c r="M26" s="41" t="s">
        <v>70</v>
      </c>
      <c r="N26" s="41">
        <v>30</v>
      </c>
      <c r="O26" s="41" t="s">
        <v>72</v>
      </c>
      <c r="P26" s="41"/>
      <c r="Q26" s="41"/>
    </row>
    <row r="27" spans="1:17" x14ac:dyDescent="0.2">
      <c r="A27" s="41">
        <f t="shared" si="0"/>
        <v>23</v>
      </c>
      <c r="B27" s="41"/>
      <c r="C27" s="41"/>
      <c r="D27" s="34" t="s">
        <v>530</v>
      </c>
      <c r="E27" s="34" t="s">
        <v>531</v>
      </c>
      <c r="F27" s="41">
        <f t="shared" si="1"/>
        <v>23</v>
      </c>
      <c r="G27" s="34" t="s">
        <v>70</v>
      </c>
      <c r="H27" s="34" t="s">
        <v>70</v>
      </c>
      <c r="I27" s="56" t="str">
        <f t="shared" si="2"/>
        <v>0230ResidenceState</v>
      </c>
      <c r="J27" s="34" t="s">
        <v>531</v>
      </c>
      <c r="K27" s="56" t="s">
        <v>532</v>
      </c>
      <c r="L27" s="54"/>
      <c r="M27" s="41" t="s">
        <v>70</v>
      </c>
      <c r="N27" s="41">
        <v>10</v>
      </c>
      <c r="O27" s="41" t="s">
        <v>72</v>
      </c>
      <c r="P27" s="41"/>
      <c r="Q27" s="41" t="s">
        <v>114</v>
      </c>
    </row>
    <row r="28" spans="1:17" x14ac:dyDescent="0.2">
      <c r="A28" s="41">
        <f t="shared" si="0"/>
        <v>24</v>
      </c>
      <c r="B28" s="41"/>
      <c r="C28" s="41"/>
      <c r="D28" s="34" t="s">
        <v>533</v>
      </c>
      <c r="E28" s="34" t="s">
        <v>534</v>
      </c>
      <c r="F28" s="41">
        <f t="shared" si="1"/>
        <v>24</v>
      </c>
      <c r="G28" s="34" t="s">
        <v>70</v>
      </c>
      <c r="H28" s="34" t="s">
        <v>70</v>
      </c>
      <c r="I28" s="56" t="str">
        <f t="shared" si="2"/>
        <v>0240ResidenceZIP</v>
      </c>
      <c r="J28" s="34" t="s">
        <v>534</v>
      </c>
      <c r="K28" s="56" t="s">
        <v>535</v>
      </c>
      <c r="L28" s="54"/>
      <c r="M28" s="41" t="s">
        <v>70</v>
      </c>
      <c r="N28" s="41">
        <v>15</v>
      </c>
      <c r="O28" s="41" t="s">
        <v>72</v>
      </c>
      <c r="P28" s="41" t="s">
        <v>117</v>
      </c>
      <c r="Q28" s="41"/>
    </row>
    <row r="29" spans="1:17" x14ac:dyDescent="0.2">
      <c r="A29" s="41">
        <f t="shared" si="0"/>
        <v>25</v>
      </c>
      <c r="B29" s="41"/>
      <c r="C29" s="41"/>
      <c r="D29" s="34" t="s">
        <v>536</v>
      </c>
      <c r="E29" s="34" t="s">
        <v>347</v>
      </c>
      <c r="F29" s="41">
        <f t="shared" si="1"/>
        <v>25</v>
      </c>
      <c r="G29" s="34" t="s">
        <v>70</v>
      </c>
      <c r="H29" s="34" t="s">
        <v>70</v>
      </c>
      <c r="I29" s="56" t="str">
        <f t="shared" si="2"/>
        <v>0250MailingChange</v>
      </c>
      <c r="J29" s="34" t="s">
        <v>347</v>
      </c>
      <c r="L29" s="54">
        <v>0</v>
      </c>
      <c r="M29" s="41" t="s">
        <v>69</v>
      </c>
      <c r="N29" s="41">
        <v>1</v>
      </c>
      <c r="O29" s="41" t="s">
        <v>80</v>
      </c>
      <c r="P29" s="41" t="s">
        <v>102</v>
      </c>
      <c r="Q29" s="41" t="s">
        <v>103</v>
      </c>
    </row>
    <row r="30" spans="1:17" x14ac:dyDescent="0.2">
      <c r="A30" s="41">
        <f t="shared" si="0"/>
        <v>26</v>
      </c>
      <c r="B30" s="41"/>
      <c r="C30" s="41"/>
      <c r="D30" s="34" t="s">
        <v>108</v>
      </c>
      <c r="E30" s="34" t="s">
        <v>537</v>
      </c>
      <c r="F30" s="41">
        <f t="shared" si="1"/>
        <v>26</v>
      </c>
      <c r="G30" s="34" t="s">
        <v>70</v>
      </c>
      <c r="H30" s="34" t="s">
        <v>70</v>
      </c>
      <c r="I30" s="56" t="str">
        <f t="shared" si="2"/>
        <v>0260MailingAddress</v>
      </c>
      <c r="J30" s="34" t="s">
        <v>537</v>
      </c>
      <c r="K30" s="56" t="s">
        <v>538</v>
      </c>
      <c r="L30" s="54"/>
      <c r="M30" s="41" t="s">
        <v>70</v>
      </c>
      <c r="N30" s="7">
        <v>50</v>
      </c>
      <c r="O30" s="41" t="s">
        <v>72</v>
      </c>
      <c r="P30" s="41"/>
      <c r="Q30" s="41"/>
    </row>
    <row r="31" spans="1:17" x14ac:dyDescent="0.2">
      <c r="A31" s="41">
        <f t="shared" si="0"/>
        <v>27</v>
      </c>
      <c r="B31" s="41"/>
      <c r="C31" s="41"/>
      <c r="D31" s="34" t="s">
        <v>539</v>
      </c>
      <c r="E31" s="34" t="s">
        <v>540</v>
      </c>
      <c r="F31" s="41">
        <f t="shared" si="1"/>
        <v>27</v>
      </c>
      <c r="G31" s="34" t="s">
        <v>70</v>
      </c>
      <c r="H31" s="34" t="s">
        <v>70</v>
      </c>
      <c r="I31" s="56" t="str">
        <f t="shared" si="2"/>
        <v>0270MailingCity</v>
      </c>
      <c r="J31" s="34" t="s">
        <v>540</v>
      </c>
      <c r="K31" s="56" t="s">
        <v>539</v>
      </c>
      <c r="L31" s="54"/>
      <c r="M31" s="41" t="s">
        <v>70</v>
      </c>
      <c r="N31" s="41">
        <v>30</v>
      </c>
      <c r="O31" s="41" t="s">
        <v>72</v>
      </c>
      <c r="P31" s="41"/>
      <c r="Q31" s="41"/>
    </row>
    <row r="32" spans="1:17" x14ac:dyDescent="0.2">
      <c r="A32" s="41">
        <f t="shared" si="0"/>
        <v>28</v>
      </c>
      <c r="B32" s="41"/>
      <c r="C32" s="41"/>
      <c r="D32" s="56" t="s">
        <v>541</v>
      </c>
      <c r="E32" s="56" t="s">
        <v>542</v>
      </c>
      <c r="F32" s="41">
        <f t="shared" si="1"/>
        <v>28</v>
      </c>
      <c r="G32" s="34" t="s">
        <v>70</v>
      </c>
      <c r="H32" s="34" t="s">
        <v>70</v>
      </c>
      <c r="I32" s="56" t="str">
        <f t="shared" si="2"/>
        <v>0280MailingState</v>
      </c>
      <c r="J32" s="56" t="s">
        <v>542</v>
      </c>
      <c r="K32" s="56" t="s">
        <v>541</v>
      </c>
      <c r="L32" s="54"/>
      <c r="M32" s="41" t="s">
        <v>70</v>
      </c>
      <c r="N32" s="41">
        <v>10</v>
      </c>
      <c r="O32" s="41" t="s">
        <v>72</v>
      </c>
      <c r="P32" s="41"/>
      <c r="Q32" s="41" t="s">
        <v>114</v>
      </c>
    </row>
    <row r="33" spans="1:18" x14ac:dyDescent="0.2">
      <c r="A33" s="41">
        <f t="shared" si="0"/>
        <v>29</v>
      </c>
      <c r="B33" s="41"/>
      <c r="C33" s="41"/>
      <c r="D33" s="34" t="s">
        <v>543</v>
      </c>
      <c r="E33" s="34" t="s">
        <v>544</v>
      </c>
      <c r="F33" s="41">
        <f t="shared" si="1"/>
        <v>29</v>
      </c>
      <c r="G33" s="34" t="s">
        <v>70</v>
      </c>
      <c r="H33" s="34" t="s">
        <v>70</v>
      </c>
      <c r="I33" s="56" t="str">
        <f t="shared" si="2"/>
        <v>0290MailingZIP</v>
      </c>
      <c r="J33" s="34" t="s">
        <v>544</v>
      </c>
      <c r="K33" s="56" t="s">
        <v>545</v>
      </c>
      <c r="L33" s="54"/>
      <c r="M33" s="41" t="s">
        <v>70</v>
      </c>
      <c r="N33" s="41">
        <v>15</v>
      </c>
      <c r="O33" s="41" t="s">
        <v>72</v>
      </c>
      <c r="P33" s="41" t="s">
        <v>117</v>
      </c>
      <c r="Q33" s="41"/>
    </row>
    <row r="34" spans="1:18" x14ac:dyDescent="0.2">
      <c r="A34" s="41">
        <f t="shared" si="0"/>
        <v>30</v>
      </c>
      <c r="B34" s="41"/>
      <c r="C34" s="41"/>
      <c r="D34" s="34" t="s">
        <v>126</v>
      </c>
      <c r="E34" s="34" t="s">
        <v>127</v>
      </c>
      <c r="F34" s="41">
        <f t="shared" si="1"/>
        <v>30</v>
      </c>
      <c r="G34" s="34" t="s">
        <v>70</v>
      </c>
      <c r="H34" s="34" t="s">
        <v>70</v>
      </c>
      <c r="I34" s="56" t="str">
        <f t="shared" si="2"/>
        <v>0300InitialReturn</v>
      </c>
      <c r="J34" s="34" t="s">
        <v>127</v>
      </c>
      <c r="K34" s="56" t="s">
        <v>546</v>
      </c>
      <c r="L34" s="54">
        <v>0</v>
      </c>
      <c r="M34" s="41" t="s">
        <v>69</v>
      </c>
      <c r="N34" s="41">
        <v>1</v>
      </c>
      <c r="O34" s="41" t="s">
        <v>80</v>
      </c>
      <c r="P34" s="41" t="s">
        <v>102</v>
      </c>
      <c r="Q34" s="41" t="s">
        <v>103</v>
      </c>
    </row>
    <row r="35" spans="1:18" x14ac:dyDescent="0.2">
      <c r="A35" s="41">
        <f t="shared" si="0"/>
        <v>31</v>
      </c>
      <c r="B35" s="41"/>
      <c r="C35" s="41"/>
      <c r="D35" s="34" t="s">
        <v>128</v>
      </c>
      <c r="E35" s="34" t="s">
        <v>129</v>
      </c>
      <c r="F35" s="41">
        <f t="shared" si="1"/>
        <v>31</v>
      </c>
      <c r="G35" s="34" t="s">
        <v>70</v>
      </c>
      <c r="H35" s="34" t="s">
        <v>70</v>
      </c>
      <c r="I35" s="56" t="str">
        <f t="shared" si="2"/>
        <v>0310FinalReturn</v>
      </c>
      <c r="J35" s="34" t="s">
        <v>129</v>
      </c>
      <c r="K35" s="56" t="s">
        <v>546</v>
      </c>
      <c r="L35" s="54">
        <v>0</v>
      </c>
      <c r="M35" s="41" t="s">
        <v>69</v>
      </c>
      <c r="N35" s="41">
        <v>1</v>
      </c>
      <c r="O35" s="41" t="s">
        <v>80</v>
      </c>
      <c r="P35" s="41" t="s">
        <v>102</v>
      </c>
      <c r="Q35" s="41" t="s">
        <v>103</v>
      </c>
    </row>
    <row r="36" spans="1:18" x14ac:dyDescent="0.2">
      <c r="A36" s="41">
        <f t="shared" si="0"/>
        <v>32</v>
      </c>
      <c r="B36" s="41"/>
      <c r="C36" s="41"/>
      <c r="D36" s="34" t="s">
        <v>130</v>
      </c>
      <c r="E36" s="34" t="s">
        <v>356</v>
      </c>
      <c r="F36" s="41">
        <f t="shared" si="1"/>
        <v>32</v>
      </c>
      <c r="G36" s="34" t="s">
        <v>70</v>
      </c>
      <c r="H36" s="34" t="s">
        <v>70</v>
      </c>
      <c r="I36" s="56" t="str">
        <f t="shared" si="2"/>
        <v>0320AmendedReturn</v>
      </c>
      <c r="J36" s="34" t="s">
        <v>356</v>
      </c>
      <c r="K36" s="56" t="s">
        <v>546</v>
      </c>
      <c r="L36" s="54">
        <v>0</v>
      </c>
      <c r="M36" s="41" t="s">
        <v>69</v>
      </c>
      <c r="N36" s="41">
        <v>1</v>
      </c>
      <c r="O36" s="41" t="s">
        <v>80</v>
      </c>
      <c r="P36" s="41" t="s">
        <v>102</v>
      </c>
      <c r="Q36" s="41" t="s">
        <v>103</v>
      </c>
    </row>
    <row r="37" spans="1:18" s="96" customFormat="1" x14ac:dyDescent="0.2">
      <c r="A37" s="41">
        <f t="shared" si="0"/>
        <v>33</v>
      </c>
      <c r="B37" s="41"/>
      <c r="C37" s="41"/>
      <c r="D37" s="51" t="s">
        <v>547</v>
      </c>
      <c r="E37" s="51" t="s">
        <v>358</v>
      </c>
      <c r="F37" s="41">
        <f t="shared" si="1"/>
        <v>33</v>
      </c>
      <c r="G37" s="34" t="s">
        <v>70</v>
      </c>
      <c r="H37" s="34" t="s">
        <v>70</v>
      </c>
      <c r="I37" s="56" t="str">
        <f t="shared" si="2"/>
        <v>0330ExtensionFiled</v>
      </c>
      <c r="J37" s="51" t="s">
        <v>358</v>
      </c>
      <c r="K37" s="96" t="s">
        <v>546</v>
      </c>
      <c r="L37" s="72">
        <v>0</v>
      </c>
      <c r="M37" s="73" t="s">
        <v>69</v>
      </c>
      <c r="N37" s="73">
        <v>1</v>
      </c>
      <c r="O37" s="73" t="s">
        <v>80</v>
      </c>
      <c r="P37" s="73" t="s">
        <v>102</v>
      </c>
      <c r="Q37" s="73" t="s">
        <v>103</v>
      </c>
    </row>
    <row r="38" spans="1:18" ht="15" x14ac:dyDescent="0.25">
      <c r="A38" s="41">
        <f>A37+1</f>
        <v>34</v>
      </c>
      <c r="B38" s="41"/>
      <c r="C38" s="41"/>
      <c r="D38" s="34" t="s">
        <v>548</v>
      </c>
      <c r="E38" s="82" t="s">
        <v>549</v>
      </c>
      <c r="F38" s="41">
        <f>F37+1</f>
        <v>34</v>
      </c>
      <c r="G38" s="34" t="s">
        <v>70</v>
      </c>
      <c r="H38" s="34" t="s">
        <v>70</v>
      </c>
      <c r="I38" s="56" t="str">
        <f t="shared" si="2"/>
        <v>0340ORTaxableIncome</v>
      </c>
      <c r="J38" s="34" t="s">
        <v>550</v>
      </c>
      <c r="K38" s="56" t="s">
        <v>551</v>
      </c>
      <c r="L38" s="54">
        <v>0</v>
      </c>
      <c r="M38" s="41" t="s">
        <v>70</v>
      </c>
      <c r="N38" s="7">
        <v>12</v>
      </c>
      <c r="O38" s="41" t="s">
        <v>80</v>
      </c>
      <c r="P38" s="41" t="s">
        <v>552</v>
      </c>
      <c r="Q38" s="41" t="s">
        <v>136</v>
      </c>
    </row>
    <row r="39" spans="1:18" s="82" customFormat="1" ht="15" x14ac:dyDescent="0.25">
      <c r="A39" s="28">
        <f>A38+1</f>
        <v>35</v>
      </c>
      <c r="B39" s="81">
        <v>33</v>
      </c>
      <c r="C39" s="81" t="s">
        <v>553</v>
      </c>
      <c r="D39" s="82" t="s">
        <v>554</v>
      </c>
      <c r="E39" s="82" t="s">
        <v>555</v>
      </c>
      <c r="F39" s="41">
        <f>F38+1</f>
        <v>35</v>
      </c>
      <c r="G39" s="34" t="s">
        <v>70</v>
      </c>
      <c r="H39" s="34" t="s">
        <v>70</v>
      </c>
      <c r="I39" s="82" t="str">
        <f>_xlfn.CONCAT(RIGHT(_xlfn.CONCAT("000",A39),3),E39)</f>
        <v>035ExemptIncome</v>
      </c>
      <c r="J39" s="82" t="s">
        <v>556</v>
      </c>
      <c r="K39" s="83">
        <v>0</v>
      </c>
      <c r="L39" s="81" t="s">
        <v>69</v>
      </c>
      <c r="M39" s="81">
        <v>12</v>
      </c>
      <c r="N39" s="81" t="s">
        <v>80</v>
      </c>
      <c r="O39" s="81" t="s">
        <v>552</v>
      </c>
      <c r="P39" s="81" t="s">
        <v>136</v>
      </c>
      <c r="Q39" s="82" t="s">
        <v>557</v>
      </c>
    </row>
    <row r="40" spans="1:18" s="98" customFormat="1" ht="15" x14ac:dyDescent="0.25">
      <c r="A40" s="28">
        <f t="shared" ref="A40:A103" si="3">A39+1</f>
        <v>36</v>
      </c>
      <c r="B40" s="97"/>
      <c r="C40" s="97"/>
      <c r="D40" s="98" t="s">
        <v>554</v>
      </c>
      <c r="E40" s="98" t="s">
        <v>558</v>
      </c>
      <c r="F40" s="97">
        <f>A40</f>
        <v>36</v>
      </c>
      <c r="G40" s="34" t="s">
        <v>70</v>
      </c>
      <c r="H40" s="34" t="s">
        <v>70</v>
      </c>
      <c r="I40" s="98" t="str">
        <f t="shared" si="2"/>
        <v>0360PassthroughModification</v>
      </c>
      <c r="J40" s="98" t="s">
        <v>558</v>
      </c>
      <c r="K40" s="98" t="s">
        <v>556</v>
      </c>
      <c r="L40" s="99">
        <v>0</v>
      </c>
      <c r="M40" s="97" t="s">
        <v>70</v>
      </c>
      <c r="N40" s="97">
        <v>12</v>
      </c>
      <c r="O40" s="97" t="s">
        <v>80</v>
      </c>
      <c r="P40" s="97" t="s">
        <v>552</v>
      </c>
      <c r="Q40" s="97" t="s">
        <v>136</v>
      </c>
      <c r="R40" s="98" t="s">
        <v>557</v>
      </c>
    </row>
    <row r="41" spans="1:18" x14ac:dyDescent="0.2">
      <c r="A41" s="28">
        <f t="shared" si="3"/>
        <v>37</v>
      </c>
      <c r="B41" s="41"/>
      <c r="C41" s="41"/>
      <c r="D41" s="34" t="s">
        <v>559</v>
      </c>
      <c r="E41" s="34" t="s">
        <v>560</v>
      </c>
      <c r="F41" s="41">
        <f t="shared" si="1"/>
        <v>37</v>
      </c>
      <c r="G41" s="34" t="s">
        <v>70</v>
      </c>
      <c r="H41" s="34" t="s">
        <v>70</v>
      </c>
      <c r="I41" s="56" t="str">
        <f t="shared" si="2"/>
        <v>0370AllowableDeductions</v>
      </c>
      <c r="J41" s="34" t="s">
        <v>560</v>
      </c>
      <c r="K41" s="56" t="s">
        <v>561</v>
      </c>
      <c r="L41" s="54">
        <v>0</v>
      </c>
      <c r="M41" s="41" t="s">
        <v>70</v>
      </c>
      <c r="N41" s="7">
        <v>12</v>
      </c>
      <c r="O41" s="41" t="s">
        <v>80</v>
      </c>
      <c r="P41" s="41" t="s">
        <v>552</v>
      </c>
      <c r="Q41" s="41" t="s">
        <v>136</v>
      </c>
    </row>
    <row r="42" spans="1:18" x14ac:dyDescent="0.2">
      <c r="A42" s="28">
        <f t="shared" si="3"/>
        <v>38</v>
      </c>
      <c r="B42" s="41"/>
      <c r="C42" s="41"/>
      <c r="D42" s="34" t="s">
        <v>562</v>
      </c>
      <c r="E42" s="34" t="s">
        <v>563</v>
      </c>
      <c r="F42" s="41">
        <f t="shared" si="1"/>
        <v>38</v>
      </c>
      <c r="G42" s="34" t="s">
        <v>70</v>
      </c>
      <c r="H42" s="34" t="s">
        <v>70</v>
      </c>
      <c r="I42" s="56" t="str">
        <f t="shared" si="2"/>
        <v>0380Exemption</v>
      </c>
      <c r="J42" s="34" t="s">
        <v>563</v>
      </c>
      <c r="K42" s="56" t="s">
        <v>564</v>
      </c>
      <c r="L42" s="54">
        <v>0</v>
      </c>
      <c r="M42" s="41" t="s">
        <v>70</v>
      </c>
      <c r="N42" s="7">
        <v>12</v>
      </c>
      <c r="O42" s="41" t="s">
        <v>80</v>
      </c>
      <c r="P42" s="80" t="s">
        <v>565</v>
      </c>
      <c r="Q42" s="41" t="s">
        <v>566</v>
      </c>
    </row>
    <row r="43" spans="1:18" x14ac:dyDescent="0.2">
      <c r="A43" s="28">
        <f t="shared" si="3"/>
        <v>39</v>
      </c>
      <c r="B43" s="41"/>
      <c r="C43" s="41"/>
      <c r="D43" s="34" t="s">
        <v>567</v>
      </c>
      <c r="E43" s="34" t="s">
        <v>568</v>
      </c>
      <c r="F43" s="41">
        <f t="shared" si="1"/>
        <v>39</v>
      </c>
      <c r="G43" s="34" t="s">
        <v>70</v>
      </c>
      <c r="H43" s="34" t="s">
        <v>70</v>
      </c>
      <c r="I43" s="56" t="str">
        <f t="shared" si="2"/>
        <v>0390SubjectIncome</v>
      </c>
      <c r="J43" s="34" t="s">
        <v>568</v>
      </c>
      <c r="K43" s="56" t="s">
        <v>569</v>
      </c>
      <c r="L43" s="54">
        <v>0</v>
      </c>
      <c r="M43" s="41" t="s">
        <v>70</v>
      </c>
      <c r="N43" s="7">
        <v>12</v>
      </c>
      <c r="O43" s="41" t="s">
        <v>80</v>
      </c>
      <c r="P43" s="7" t="s">
        <v>570</v>
      </c>
      <c r="Q43" s="41" t="s">
        <v>571</v>
      </c>
    </row>
    <row r="44" spans="1:18" x14ac:dyDescent="0.2">
      <c r="A44" s="28">
        <f t="shared" si="3"/>
        <v>40</v>
      </c>
      <c r="B44" s="41"/>
      <c r="C44" s="41"/>
      <c r="D44" s="34" t="s">
        <v>572</v>
      </c>
      <c r="E44" s="34" t="s">
        <v>573</v>
      </c>
      <c r="F44" s="41">
        <f t="shared" si="1"/>
        <v>40</v>
      </c>
      <c r="G44" s="34" t="s">
        <v>70</v>
      </c>
      <c r="H44" s="34" t="s">
        <v>70</v>
      </c>
      <c r="I44" s="56" t="str">
        <f t="shared" si="2"/>
        <v>0400Tier1TaxableIncome</v>
      </c>
      <c r="J44" s="34" t="s">
        <v>573</v>
      </c>
      <c r="K44" s="56" t="s">
        <v>574</v>
      </c>
      <c r="L44" s="54">
        <v>0</v>
      </c>
      <c r="M44" s="41" t="s">
        <v>70</v>
      </c>
      <c r="N44" s="7">
        <v>12</v>
      </c>
      <c r="O44" s="41" t="s">
        <v>80</v>
      </c>
      <c r="P44" s="7" t="s">
        <v>570</v>
      </c>
      <c r="Q44" s="41" t="s">
        <v>571</v>
      </c>
    </row>
    <row r="45" spans="1:18" s="96" customFormat="1" x14ac:dyDescent="0.2">
      <c r="A45" s="28">
        <f t="shared" si="3"/>
        <v>41</v>
      </c>
      <c r="B45" s="41"/>
      <c r="C45" s="41"/>
      <c r="D45" s="51" t="s">
        <v>575</v>
      </c>
      <c r="E45" s="51" t="s">
        <v>576</v>
      </c>
      <c r="F45" s="41">
        <f t="shared" si="1"/>
        <v>41</v>
      </c>
      <c r="G45" s="34" t="s">
        <v>70</v>
      </c>
      <c r="H45" s="34" t="s">
        <v>70</v>
      </c>
      <c r="I45" s="56" t="str">
        <f t="shared" si="2"/>
        <v>0410Tier2TaxableIncome</v>
      </c>
      <c r="J45" s="51" t="s">
        <v>576</v>
      </c>
      <c r="K45" s="96" t="s">
        <v>577</v>
      </c>
      <c r="L45" s="72">
        <v>0</v>
      </c>
      <c r="M45" s="73" t="s">
        <v>70</v>
      </c>
      <c r="N45" s="35">
        <v>12</v>
      </c>
      <c r="O45" s="73" t="s">
        <v>80</v>
      </c>
      <c r="P45" s="35" t="s">
        <v>570</v>
      </c>
      <c r="Q45" s="41" t="s">
        <v>571</v>
      </c>
    </row>
    <row r="46" spans="1:18" x14ac:dyDescent="0.2">
      <c r="A46" s="28">
        <f t="shared" si="3"/>
        <v>42</v>
      </c>
      <c r="B46" s="41"/>
      <c r="C46" s="41"/>
      <c r="D46" s="34" t="s">
        <v>578</v>
      </c>
      <c r="E46" s="34" t="s">
        <v>579</v>
      </c>
      <c r="F46" s="41">
        <f t="shared" si="1"/>
        <v>42</v>
      </c>
      <c r="G46" s="34" t="s">
        <v>70</v>
      </c>
      <c r="H46" s="34" t="s">
        <v>70</v>
      </c>
      <c r="I46" s="56" t="str">
        <f t="shared" si="2"/>
        <v>0420Tier1Tax</v>
      </c>
      <c r="J46" s="34" t="s">
        <v>579</v>
      </c>
      <c r="K46" s="56" t="s">
        <v>580</v>
      </c>
      <c r="L46" s="54">
        <v>0</v>
      </c>
      <c r="M46" s="41" t="s">
        <v>70</v>
      </c>
      <c r="N46" s="7">
        <v>12</v>
      </c>
      <c r="O46" s="41" t="s">
        <v>80</v>
      </c>
      <c r="P46" s="7" t="s">
        <v>570</v>
      </c>
      <c r="Q46" s="41" t="s">
        <v>571</v>
      </c>
    </row>
    <row r="47" spans="1:18" x14ac:dyDescent="0.2">
      <c r="A47" s="28">
        <f t="shared" si="3"/>
        <v>43</v>
      </c>
      <c r="B47" s="41"/>
      <c r="C47" s="41"/>
      <c r="D47" s="34" t="s">
        <v>581</v>
      </c>
      <c r="E47" s="34" t="s">
        <v>582</v>
      </c>
      <c r="F47" s="41">
        <f t="shared" si="1"/>
        <v>43</v>
      </c>
      <c r="G47" s="34" t="s">
        <v>70</v>
      </c>
      <c r="H47" s="34" t="s">
        <v>70</v>
      </c>
      <c r="I47" s="56" t="str">
        <f t="shared" si="2"/>
        <v>0430Tier2Tax</v>
      </c>
      <c r="J47" s="34" t="s">
        <v>582</v>
      </c>
      <c r="K47" s="56" t="s">
        <v>583</v>
      </c>
      <c r="L47" s="54">
        <v>0</v>
      </c>
      <c r="M47" s="41" t="s">
        <v>70</v>
      </c>
      <c r="N47" s="7">
        <v>12</v>
      </c>
      <c r="O47" s="41" t="s">
        <v>80</v>
      </c>
      <c r="P47" s="7" t="s">
        <v>570</v>
      </c>
      <c r="Q47" s="41" t="s">
        <v>571</v>
      </c>
    </row>
    <row r="48" spans="1:18" x14ac:dyDescent="0.2">
      <c r="A48" s="28">
        <f t="shared" si="3"/>
        <v>44</v>
      </c>
      <c r="B48" s="41"/>
      <c r="C48" s="41"/>
      <c r="D48" s="34" t="s">
        <v>584</v>
      </c>
      <c r="E48" s="34" t="s">
        <v>439</v>
      </c>
      <c r="F48" s="41">
        <f t="shared" si="1"/>
        <v>44</v>
      </c>
      <c r="G48" s="34" t="s">
        <v>70</v>
      </c>
      <c r="H48" s="34" t="s">
        <v>70</v>
      </c>
      <c r="I48" s="56" t="str">
        <f t="shared" si="2"/>
        <v>0440TotalTax</v>
      </c>
      <c r="J48" s="34" t="s">
        <v>439</v>
      </c>
      <c r="K48" s="56" t="s">
        <v>585</v>
      </c>
      <c r="L48" s="54">
        <v>0</v>
      </c>
      <c r="M48" s="41" t="s">
        <v>70</v>
      </c>
      <c r="N48" s="7">
        <v>12</v>
      </c>
      <c r="O48" s="41" t="s">
        <v>80</v>
      </c>
      <c r="P48" s="7" t="s">
        <v>570</v>
      </c>
      <c r="Q48" s="41" t="s">
        <v>571</v>
      </c>
    </row>
    <row r="49" spans="1:17" x14ac:dyDescent="0.2">
      <c r="A49" s="28">
        <f t="shared" si="3"/>
        <v>45</v>
      </c>
      <c r="B49" s="41"/>
      <c r="C49" s="41"/>
      <c r="D49" s="34" t="s">
        <v>586</v>
      </c>
      <c r="E49" s="34" t="s">
        <v>587</v>
      </c>
      <c r="F49" s="41">
        <f t="shared" si="1"/>
        <v>45</v>
      </c>
      <c r="G49" s="34" t="s">
        <v>70</v>
      </c>
      <c r="H49" s="34" t="s">
        <v>70</v>
      </c>
      <c r="I49" s="56" t="str">
        <f t="shared" si="2"/>
        <v>0450CreditOtherStateTax</v>
      </c>
      <c r="J49" s="34" t="s">
        <v>587</v>
      </c>
      <c r="K49" s="56" t="s">
        <v>588</v>
      </c>
      <c r="L49" s="54">
        <v>0</v>
      </c>
      <c r="M49" s="41" t="s">
        <v>70</v>
      </c>
      <c r="N49" s="7">
        <v>12</v>
      </c>
      <c r="O49" s="41" t="s">
        <v>80</v>
      </c>
      <c r="P49" s="80" t="s">
        <v>565</v>
      </c>
      <c r="Q49" s="41" t="s">
        <v>589</v>
      </c>
    </row>
    <row r="50" spans="1:17" x14ac:dyDescent="0.2">
      <c r="A50" s="28">
        <f t="shared" si="3"/>
        <v>46</v>
      </c>
      <c r="B50" s="41"/>
      <c r="C50" s="41"/>
      <c r="D50" s="34" t="s">
        <v>590</v>
      </c>
      <c r="E50" s="34" t="s">
        <v>590</v>
      </c>
      <c r="F50" s="41">
        <f t="shared" si="1"/>
        <v>46</v>
      </c>
      <c r="G50" s="34" t="s">
        <v>70</v>
      </c>
      <c r="H50" s="34" t="s">
        <v>70</v>
      </c>
      <c r="I50" s="56" t="str">
        <f t="shared" si="2"/>
        <v>0460Withholding</v>
      </c>
      <c r="J50" s="34" t="s">
        <v>590</v>
      </c>
      <c r="K50" s="56" t="s">
        <v>591</v>
      </c>
      <c r="L50" s="54">
        <v>0</v>
      </c>
      <c r="M50" s="41" t="s">
        <v>70</v>
      </c>
      <c r="N50" s="7">
        <v>12</v>
      </c>
      <c r="O50" s="41" t="s">
        <v>80</v>
      </c>
      <c r="P50" s="80" t="s">
        <v>565</v>
      </c>
      <c r="Q50" s="41" t="s">
        <v>589</v>
      </c>
    </row>
    <row r="51" spans="1:17" x14ac:dyDescent="0.2">
      <c r="A51" s="28">
        <f t="shared" si="3"/>
        <v>47</v>
      </c>
      <c r="B51" s="41"/>
      <c r="C51" s="41"/>
      <c r="D51" s="34" t="s">
        <v>234</v>
      </c>
      <c r="E51" s="34" t="s">
        <v>234</v>
      </c>
      <c r="F51" s="41">
        <f t="shared" si="1"/>
        <v>47</v>
      </c>
      <c r="G51" s="34" t="s">
        <v>70</v>
      </c>
      <c r="H51" s="34" t="s">
        <v>70</v>
      </c>
      <c r="I51" s="56" t="str">
        <f t="shared" si="2"/>
        <v>0470Prepayments</v>
      </c>
      <c r="J51" s="34" t="s">
        <v>234</v>
      </c>
      <c r="K51" s="56" t="s">
        <v>592</v>
      </c>
      <c r="L51" s="54">
        <v>0</v>
      </c>
      <c r="M51" s="41" t="s">
        <v>70</v>
      </c>
      <c r="N51" s="7">
        <v>12</v>
      </c>
      <c r="O51" s="41" t="s">
        <v>80</v>
      </c>
      <c r="P51" s="80" t="s">
        <v>565</v>
      </c>
      <c r="Q51" s="41" t="s">
        <v>589</v>
      </c>
    </row>
    <row r="52" spans="1:17" x14ac:dyDescent="0.2">
      <c r="A52" s="28">
        <f t="shared" si="3"/>
        <v>48</v>
      </c>
      <c r="B52" s="41"/>
      <c r="C52" s="41"/>
      <c r="D52" s="34" t="s">
        <v>593</v>
      </c>
      <c r="E52" s="34" t="s">
        <v>594</v>
      </c>
      <c r="F52" s="41">
        <f t="shared" si="1"/>
        <v>48</v>
      </c>
      <c r="G52" s="34" t="s">
        <v>70</v>
      </c>
      <c r="H52" s="34" t="s">
        <v>70</v>
      </c>
      <c r="I52" s="56" t="str">
        <f t="shared" si="2"/>
        <v>0480Penalties</v>
      </c>
      <c r="J52" s="34" t="s">
        <v>594</v>
      </c>
      <c r="K52" s="56" t="s">
        <v>595</v>
      </c>
      <c r="L52" s="54">
        <v>0</v>
      </c>
      <c r="M52" s="41" t="s">
        <v>70</v>
      </c>
      <c r="N52" s="7">
        <v>12</v>
      </c>
      <c r="O52" s="41" t="s">
        <v>80</v>
      </c>
      <c r="P52" s="7" t="s">
        <v>570</v>
      </c>
      <c r="Q52" s="41" t="s">
        <v>571</v>
      </c>
    </row>
    <row r="53" spans="1:17" x14ac:dyDescent="0.2">
      <c r="A53" s="28">
        <f t="shared" si="3"/>
        <v>49</v>
      </c>
      <c r="B53" s="41"/>
      <c r="C53" s="41"/>
      <c r="D53" s="34" t="s">
        <v>233</v>
      </c>
      <c r="E53" s="34" t="s">
        <v>233</v>
      </c>
      <c r="F53" s="41">
        <f t="shared" si="1"/>
        <v>49</v>
      </c>
      <c r="G53" s="34" t="s">
        <v>70</v>
      </c>
      <c r="H53" s="34" t="s">
        <v>70</v>
      </c>
      <c r="I53" s="56" t="str">
        <f t="shared" si="2"/>
        <v>0490Interest</v>
      </c>
      <c r="J53" s="34" t="s">
        <v>233</v>
      </c>
      <c r="K53" s="56" t="s">
        <v>596</v>
      </c>
      <c r="L53" s="54">
        <v>0</v>
      </c>
      <c r="M53" s="41" t="s">
        <v>70</v>
      </c>
      <c r="N53" s="7">
        <v>12</v>
      </c>
      <c r="O53" s="41" t="s">
        <v>80</v>
      </c>
      <c r="P53" s="7" t="s">
        <v>570</v>
      </c>
      <c r="Q53" s="41" t="s">
        <v>571</v>
      </c>
    </row>
    <row r="54" spans="1:17" s="96" customFormat="1" x14ac:dyDescent="0.2">
      <c r="A54" s="28">
        <f t="shared" si="3"/>
        <v>50</v>
      </c>
      <c r="B54" s="41"/>
      <c r="C54" s="41"/>
      <c r="D54" s="73" t="s">
        <v>597</v>
      </c>
      <c r="E54" s="51" t="s">
        <v>597</v>
      </c>
      <c r="F54" s="41">
        <f t="shared" si="1"/>
        <v>50</v>
      </c>
      <c r="G54" s="34" t="s">
        <v>70</v>
      </c>
      <c r="H54" s="34" t="s">
        <v>70</v>
      </c>
      <c r="I54" s="56" t="str">
        <f t="shared" si="2"/>
        <v>0500Balance</v>
      </c>
      <c r="J54" s="51" t="s">
        <v>597</v>
      </c>
      <c r="K54" s="96" t="s">
        <v>598</v>
      </c>
      <c r="L54" s="72">
        <v>0</v>
      </c>
      <c r="M54" s="73" t="s">
        <v>70</v>
      </c>
      <c r="N54" s="35">
        <v>12</v>
      </c>
      <c r="O54" s="73" t="s">
        <v>80</v>
      </c>
      <c r="P54" s="73" t="s">
        <v>552</v>
      </c>
      <c r="Q54" s="73" t="s">
        <v>136</v>
      </c>
    </row>
    <row r="55" spans="1:17" ht="15" x14ac:dyDescent="0.25">
      <c r="A55" s="28">
        <f t="shared" si="3"/>
        <v>51</v>
      </c>
      <c r="B55" s="41"/>
      <c r="C55" s="41"/>
      <c r="D55" s="62" t="s">
        <v>238</v>
      </c>
      <c r="E55" s="34" t="s">
        <v>238</v>
      </c>
      <c r="F55" s="41">
        <f t="shared" si="1"/>
        <v>51</v>
      </c>
      <c r="G55" s="34" t="s">
        <v>70</v>
      </c>
      <c r="H55" s="34" t="s">
        <v>70</v>
      </c>
      <c r="I55" s="56" t="str">
        <f t="shared" si="2"/>
        <v>0510Overpayment</v>
      </c>
      <c r="J55" s="34" t="s">
        <v>238</v>
      </c>
      <c r="K55" s="56" t="s">
        <v>599</v>
      </c>
      <c r="L55" s="54">
        <v>0</v>
      </c>
      <c r="M55" s="41" t="s">
        <v>70</v>
      </c>
      <c r="N55" s="7">
        <v>12</v>
      </c>
      <c r="O55" s="41" t="s">
        <v>80</v>
      </c>
      <c r="P55" s="80" t="s">
        <v>565</v>
      </c>
      <c r="Q55" s="41" t="s">
        <v>589</v>
      </c>
    </row>
    <row r="56" spans="1:17" ht="15" x14ac:dyDescent="0.25">
      <c r="A56" s="28">
        <f t="shared" si="3"/>
        <v>52</v>
      </c>
      <c r="B56" s="41"/>
      <c r="C56" s="41"/>
      <c r="D56" s="62" t="s">
        <v>242</v>
      </c>
      <c r="E56" s="34" t="s">
        <v>242</v>
      </c>
      <c r="F56" s="41">
        <f t="shared" si="1"/>
        <v>52</v>
      </c>
      <c r="G56" s="34" t="s">
        <v>70</v>
      </c>
      <c r="H56" s="34" t="s">
        <v>70</v>
      </c>
      <c r="I56" s="56" t="str">
        <f t="shared" si="2"/>
        <v>0520Refund</v>
      </c>
      <c r="J56" s="34" t="s">
        <v>242</v>
      </c>
      <c r="K56" s="56" t="s">
        <v>600</v>
      </c>
      <c r="L56" s="54">
        <v>0</v>
      </c>
      <c r="M56" s="41" t="s">
        <v>70</v>
      </c>
      <c r="N56" s="7">
        <v>12</v>
      </c>
      <c r="O56" s="41" t="s">
        <v>80</v>
      </c>
      <c r="P56" s="7" t="s">
        <v>570</v>
      </c>
      <c r="Q56" s="41" t="s">
        <v>571</v>
      </c>
    </row>
    <row r="57" spans="1:17" ht="15" x14ac:dyDescent="0.25">
      <c r="A57" s="28">
        <f t="shared" si="3"/>
        <v>53</v>
      </c>
      <c r="B57" s="41"/>
      <c r="C57" s="41"/>
      <c r="D57" s="62" t="s">
        <v>601</v>
      </c>
      <c r="E57" s="34" t="s">
        <v>602</v>
      </c>
      <c r="F57" s="41">
        <f t="shared" si="1"/>
        <v>53</v>
      </c>
      <c r="G57" s="34" t="s">
        <v>70</v>
      </c>
      <c r="H57" s="34" t="s">
        <v>70</v>
      </c>
      <c r="I57" s="56" t="str">
        <f t="shared" si="2"/>
        <v>0530Credit</v>
      </c>
      <c r="J57" s="34" t="s">
        <v>602</v>
      </c>
      <c r="K57" s="56" t="s">
        <v>603</v>
      </c>
      <c r="L57" s="54">
        <v>0</v>
      </c>
      <c r="M57" s="41" t="s">
        <v>70</v>
      </c>
      <c r="N57" s="7">
        <v>12</v>
      </c>
      <c r="O57" s="41" t="s">
        <v>80</v>
      </c>
      <c r="P57" s="7" t="s">
        <v>570</v>
      </c>
      <c r="Q57" s="41" t="s">
        <v>571</v>
      </c>
    </row>
    <row r="58" spans="1:17" s="96" customFormat="1" ht="15" x14ac:dyDescent="0.25">
      <c r="A58" s="28">
        <f t="shared" si="3"/>
        <v>54</v>
      </c>
      <c r="B58" s="41"/>
      <c r="C58" s="41"/>
      <c r="D58" s="63" t="s">
        <v>243</v>
      </c>
      <c r="E58" s="51" t="s">
        <v>244</v>
      </c>
      <c r="F58" s="41">
        <f t="shared" si="1"/>
        <v>54</v>
      </c>
      <c r="G58" s="34" t="s">
        <v>70</v>
      </c>
      <c r="H58" s="34" t="s">
        <v>70</v>
      </c>
      <c r="I58" s="56" t="str">
        <f t="shared" si="2"/>
        <v>0540AmountDue</v>
      </c>
      <c r="J58" s="51" t="s">
        <v>244</v>
      </c>
      <c r="K58" s="96" t="s">
        <v>604</v>
      </c>
      <c r="L58" s="72">
        <v>0</v>
      </c>
      <c r="M58" s="73" t="s">
        <v>70</v>
      </c>
      <c r="N58" s="35">
        <v>12</v>
      </c>
      <c r="O58" s="73" t="s">
        <v>80</v>
      </c>
      <c r="P58" s="7" t="s">
        <v>570</v>
      </c>
      <c r="Q58" s="41" t="s">
        <v>571</v>
      </c>
    </row>
    <row r="59" spans="1:17" s="100" customFormat="1" x14ac:dyDescent="0.2">
      <c r="A59" s="28">
        <f t="shared" si="3"/>
        <v>55</v>
      </c>
      <c r="B59" s="41"/>
      <c r="C59" s="41"/>
      <c r="D59" s="100" t="s">
        <v>605</v>
      </c>
      <c r="E59" s="53" t="s">
        <v>606</v>
      </c>
      <c r="F59" s="41">
        <f t="shared" si="1"/>
        <v>55</v>
      </c>
      <c r="G59" s="34" t="s">
        <v>70</v>
      </c>
      <c r="H59" s="34" t="s">
        <v>70</v>
      </c>
      <c r="I59" s="56" t="str">
        <f t="shared" si="2"/>
        <v>0550SchINC1F</v>
      </c>
      <c r="J59" s="53" t="s">
        <v>606</v>
      </c>
      <c r="L59" s="90">
        <v>0</v>
      </c>
      <c r="M59" s="68" t="s">
        <v>70</v>
      </c>
      <c r="N59" s="37">
        <v>12</v>
      </c>
      <c r="O59" s="68" t="s">
        <v>80</v>
      </c>
      <c r="P59" s="68" t="s">
        <v>552</v>
      </c>
      <c r="Q59" s="68" t="s">
        <v>136</v>
      </c>
    </row>
    <row r="60" spans="1:17" s="100" customFormat="1" x14ac:dyDescent="0.2">
      <c r="A60" s="28">
        <f t="shared" si="3"/>
        <v>56</v>
      </c>
      <c r="B60" s="41"/>
      <c r="C60" s="41"/>
      <c r="D60" s="100" t="s">
        <v>607</v>
      </c>
      <c r="E60" s="53" t="s">
        <v>608</v>
      </c>
      <c r="F60" s="41">
        <f t="shared" si="1"/>
        <v>56</v>
      </c>
      <c r="G60" s="34" t="s">
        <v>70</v>
      </c>
      <c r="H60" s="34" t="s">
        <v>69</v>
      </c>
      <c r="I60" s="56" t="str">
        <f t="shared" si="2"/>
        <v>0560SchINC1M</v>
      </c>
      <c r="J60" s="53"/>
      <c r="L60" s="90">
        <v>0</v>
      </c>
      <c r="M60" s="68" t="s">
        <v>70</v>
      </c>
      <c r="N60" s="37">
        <v>12</v>
      </c>
      <c r="O60" s="68" t="s">
        <v>80</v>
      </c>
      <c r="P60" s="68" t="s">
        <v>552</v>
      </c>
      <c r="Q60" s="68" t="s">
        <v>136</v>
      </c>
    </row>
    <row r="61" spans="1:17" s="100" customFormat="1" x14ac:dyDescent="0.2">
      <c r="A61" s="28">
        <f t="shared" si="3"/>
        <v>57</v>
      </c>
      <c r="B61" s="41"/>
      <c r="C61" s="41"/>
      <c r="D61" s="100" t="s">
        <v>609</v>
      </c>
      <c r="E61" s="53" t="s">
        <v>610</v>
      </c>
      <c r="F61" s="41">
        <f t="shared" si="1"/>
        <v>57</v>
      </c>
      <c r="G61" s="34" t="s">
        <v>70</v>
      </c>
      <c r="H61" s="34" t="s">
        <v>69</v>
      </c>
      <c r="I61" s="56" t="str">
        <f t="shared" si="2"/>
        <v>0570SchINC2F</v>
      </c>
      <c r="J61" s="53"/>
      <c r="L61" s="90">
        <v>0</v>
      </c>
      <c r="M61" s="68" t="s">
        <v>70</v>
      </c>
      <c r="N61" s="37">
        <v>12</v>
      </c>
      <c r="O61" s="68" t="s">
        <v>80</v>
      </c>
      <c r="P61" s="68" t="s">
        <v>552</v>
      </c>
      <c r="Q61" s="68" t="s">
        <v>136</v>
      </c>
    </row>
    <row r="62" spans="1:17" s="100" customFormat="1" x14ac:dyDescent="0.2">
      <c r="A62" s="28">
        <f t="shared" si="3"/>
        <v>58</v>
      </c>
      <c r="B62" s="41"/>
      <c r="C62" s="41"/>
      <c r="D62" s="100" t="s">
        <v>611</v>
      </c>
      <c r="E62" s="53" t="s">
        <v>612</v>
      </c>
      <c r="F62" s="41">
        <f t="shared" si="1"/>
        <v>58</v>
      </c>
      <c r="G62" s="34" t="s">
        <v>70</v>
      </c>
      <c r="H62" s="34" t="s">
        <v>69</v>
      </c>
      <c r="I62" s="56" t="str">
        <f t="shared" si="2"/>
        <v>0580SchINC2M</v>
      </c>
      <c r="J62" s="53"/>
      <c r="L62" s="90">
        <v>0</v>
      </c>
      <c r="M62" s="68" t="s">
        <v>70</v>
      </c>
      <c r="N62" s="37">
        <v>12</v>
      </c>
      <c r="O62" s="68" t="s">
        <v>80</v>
      </c>
      <c r="P62" s="68" t="s">
        <v>552</v>
      </c>
      <c r="Q62" s="68" t="s">
        <v>136</v>
      </c>
    </row>
    <row r="63" spans="1:17" s="100" customFormat="1" x14ac:dyDescent="0.2">
      <c r="A63" s="28">
        <f t="shared" si="3"/>
        <v>59</v>
      </c>
      <c r="B63" s="41"/>
      <c r="C63" s="41"/>
      <c r="D63" s="100" t="s">
        <v>613</v>
      </c>
      <c r="E63" s="53" t="s">
        <v>614</v>
      </c>
      <c r="F63" s="41">
        <f t="shared" si="1"/>
        <v>59</v>
      </c>
      <c r="G63" s="34" t="s">
        <v>70</v>
      </c>
      <c r="H63" s="34" t="s">
        <v>69</v>
      </c>
      <c r="I63" s="56" t="str">
        <f t="shared" si="2"/>
        <v>0590SchINC3F</v>
      </c>
      <c r="J63" s="53"/>
      <c r="L63" s="90">
        <v>0</v>
      </c>
      <c r="M63" s="68" t="s">
        <v>70</v>
      </c>
      <c r="N63" s="37">
        <v>12</v>
      </c>
      <c r="O63" s="68" t="s">
        <v>80</v>
      </c>
      <c r="P63" s="68" t="s">
        <v>552</v>
      </c>
      <c r="Q63" s="68" t="s">
        <v>136</v>
      </c>
    </row>
    <row r="64" spans="1:17" s="100" customFormat="1" x14ac:dyDescent="0.2">
      <c r="A64" s="28">
        <f t="shared" si="3"/>
        <v>60</v>
      </c>
      <c r="B64" s="41"/>
      <c r="C64" s="41"/>
      <c r="D64" s="100" t="s">
        <v>615</v>
      </c>
      <c r="E64" s="53" t="s">
        <v>616</v>
      </c>
      <c r="F64" s="41">
        <f t="shared" si="1"/>
        <v>60</v>
      </c>
      <c r="G64" s="34" t="s">
        <v>70</v>
      </c>
      <c r="H64" s="34" t="s">
        <v>69</v>
      </c>
      <c r="I64" s="56" t="str">
        <f t="shared" si="2"/>
        <v>0600SchINC3M</v>
      </c>
      <c r="J64" s="53"/>
      <c r="L64" s="90">
        <v>0</v>
      </c>
      <c r="M64" s="68" t="s">
        <v>70</v>
      </c>
      <c r="N64" s="37">
        <v>12</v>
      </c>
      <c r="O64" s="68" t="s">
        <v>80</v>
      </c>
      <c r="P64" s="68" t="s">
        <v>552</v>
      </c>
      <c r="Q64" s="68" t="s">
        <v>136</v>
      </c>
    </row>
    <row r="65" spans="1:17" s="100" customFormat="1" x14ac:dyDescent="0.2">
      <c r="A65" s="28">
        <f t="shared" si="3"/>
        <v>61</v>
      </c>
      <c r="B65" s="41"/>
      <c r="C65" s="41"/>
      <c r="D65" s="100" t="s">
        <v>617</v>
      </c>
      <c r="E65" s="53" t="s">
        <v>618</v>
      </c>
      <c r="F65" s="41">
        <f t="shared" si="1"/>
        <v>61</v>
      </c>
      <c r="G65" s="34" t="s">
        <v>70</v>
      </c>
      <c r="H65" s="34" t="s">
        <v>69</v>
      </c>
      <c r="I65" s="56" t="str">
        <f t="shared" si="2"/>
        <v>0610SchINC4F</v>
      </c>
      <c r="J65" s="53"/>
      <c r="L65" s="90">
        <v>0</v>
      </c>
      <c r="M65" s="68" t="s">
        <v>70</v>
      </c>
      <c r="N65" s="37">
        <v>12</v>
      </c>
      <c r="O65" s="68" t="s">
        <v>80</v>
      </c>
      <c r="P65" s="68" t="s">
        <v>552</v>
      </c>
      <c r="Q65" s="68" t="s">
        <v>136</v>
      </c>
    </row>
    <row r="66" spans="1:17" s="100" customFormat="1" x14ac:dyDescent="0.2">
      <c r="A66" s="28">
        <f t="shared" si="3"/>
        <v>62</v>
      </c>
      <c r="B66" s="41"/>
      <c r="C66" s="41"/>
      <c r="D66" s="100" t="s">
        <v>619</v>
      </c>
      <c r="E66" s="53" t="s">
        <v>620</v>
      </c>
      <c r="F66" s="41">
        <f t="shared" si="1"/>
        <v>62</v>
      </c>
      <c r="G66" s="34" t="s">
        <v>70</v>
      </c>
      <c r="H66" s="34" t="s">
        <v>69</v>
      </c>
      <c r="I66" s="56" t="str">
        <f t="shared" si="2"/>
        <v>0620SchINC4M</v>
      </c>
      <c r="J66" s="53"/>
      <c r="L66" s="90">
        <v>0</v>
      </c>
      <c r="M66" s="68" t="s">
        <v>70</v>
      </c>
      <c r="N66" s="37">
        <v>12</v>
      </c>
      <c r="O66" s="68" t="s">
        <v>80</v>
      </c>
      <c r="P66" s="68" t="s">
        <v>552</v>
      </c>
      <c r="Q66" s="68" t="s">
        <v>136</v>
      </c>
    </row>
    <row r="67" spans="1:17" s="100" customFormat="1" x14ac:dyDescent="0.2">
      <c r="A67" s="28">
        <f t="shared" si="3"/>
        <v>63</v>
      </c>
      <c r="B67" s="41"/>
      <c r="C67" s="41"/>
      <c r="D67" s="100" t="s">
        <v>621</v>
      </c>
      <c r="E67" s="53" t="s">
        <v>622</v>
      </c>
      <c r="F67" s="41">
        <f t="shared" si="1"/>
        <v>63</v>
      </c>
      <c r="G67" s="34" t="s">
        <v>70</v>
      </c>
      <c r="H67" s="34" t="s">
        <v>69</v>
      </c>
      <c r="I67" s="56" t="str">
        <f t="shared" si="2"/>
        <v>0630SchINC5F</v>
      </c>
      <c r="J67" s="53"/>
      <c r="L67" s="90">
        <v>0</v>
      </c>
      <c r="M67" s="68" t="s">
        <v>70</v>
      </c>
      <c r="N67" s="37">
        <v>12</v>
      </c>
      <c r="O67" s="68" t="s">
        <v>80</v>
      </c>
      <c r="P67" s="68" t="s">
        <v>552</v>
      </c>
      <c r="Q67" s="68" t="s">
        <v>136</v>
      </c>
    </row>
    <row r="68" spans="1:17" s="100" customFormat="1" x14ac:dyDescent="0.2">
      <c r="A68" s="28">
        <f t="shared" si="3"/>
        <v>64</v>
      </c>
      <c r="B68" s="41"/>
      <c r="C68" s="41"/>
      <c r="D68" s="100" t="s">
        <v>623</v>
      </c>
      <c r="E68" s="53" t="s">
        <v>624</v>
      </c>
      <c r="F68" s="41">
        <f t="shared" si="1"/>
        <v>64</v>
      </c>
      <c r="G68" s="34" t="s">
        <v>70</v>
      </c>
      <c r="H68" s="34" t="s">
        <v>69</v>
      </c>
      <c r="I68" s="56" t="str">
        <f t="shared" si="2"/>
        <v>0640SchINC5M</v>
      </c>
      <c r="J68" s="53"/>
      <c r="L68" s="90">
        <v>0</v>
      </c>
      <c r="M68" s="68" t="s">
        <v>70</v>
      </c>
      <c r="N68" s="37">
        <v>12</v>
      </c>
      <c r="O68" s="68" t="s">
        <v>80</v>
      </c>
      <c r="P68" s="68" t="s">
        <v>552</v>
      </c>
      <c r="Q68" s="68" t="s">
        <v>136</v>
      </c>
    </row>
    <row r="69" spans="1:17" s="100" customFormat="1" x14ac:dyDescent="0.2">
      <c r="A69" s="28">
        <f t="shared" si="3"/>
        <v>65</v>
      </c>
      <c r="B69" s="41"/>
      <c r="C69" s="41"/>
      <c r="D69" s="100" t="s">
        <v>625</v>
      </c>
      <c r="E69" s="53" t="s">
        <v>626</v>
      </c>
      <c r="F69" s="41">
        <f t="shared" si="1"/>
        <v>65</v>
      </c>
      <c r="G69" s="34" t="s">
        <v>70</v>
      </c>
      <c r="H69" s="34" t="s">
        <v>70</v>
      </c>
      <c r="I69" s="56" t="str">
        <f t="shared" si="2"/>
        <v>0650SchINC6F</v>
      </c>
      <c r="J69" s="53" t="s">
        <v>626</v>
      </c>
      <c r="L69" s="90">
        <v>0</v>
      </c>
      <c r="M69" s="68" t="s">
        <v>70</v>
      </c>
      <c r="N69" s="37">
        <v>12</v>
      </c>
      <c r="O69" s="68" t="s">
        <v>80</v>
      </c>
      <c r="P69" s="68" t="s">
        <v>552</v>
      </c>
      <c r="Q69" s="68" t="s">
        <v>136</v>
      </c>
    </row>
    <row r="70" spans="1:17" s="100" customFormat="1" x14ac:dyDescent="0.2">
      <c r="A70" s="28">
        <f t="shared" si="3"/>
        <v>66</v>
      </c>
      <c r="B70" s="41"/>
      <c r="C70" s="41"/>
      <c r="D70" s="100" t="s">
        <v>627</v>
      </c>
      <c r="E70" s="53" t="s">
        <v>628</v>
      </c>
      <c r="F70" s="41">
        <f t="shared" si="1"/>
        <v>66</v>
      </c>
      <c r="G70" s="34" t="s">
        <v>70</v>
      </c>
      <c r="H70" s="34" t="s">
        <v>69</v>
      </c>
      <c r="I70" s="56" t="str">
        <f t="shared" si="2"/>
        <v>0660SchINC6M</v>
      </c>
      <c r="J70" s="53"/>
      <c r="L70" s="90">
        <v>0</v>
      </c>
      <c r="M70" s="68" t="s">
        <v>70</v>
      </c>
      <c r="N70" s="37">
        <v>12</v>
      </c>
      <c r="O70" s="68" t="s">
        <v>80</v>
      </c>
      <c r="P70" s="68" t="s">
        <v>552</v>
      </c>
      <c r="Q70" s="68" t="s">
        <v>136</v>
      </c>
    </row>
    <row r="71" spans="1:17" s="100" customFormat="1" x14ac:dyDescent="0.2">
      <c r="A71" s="28">
        <f t="shared" si="3"/>
        <v>67</v>
      </c>
      <c r="B71" s="41"/>
      <c r="C71" s="41"/>
      <c r="D71" s="100" t="s">
        <v>629</v>
      </c>
      <c r="E71" s="53" t="s">
        <v>630</v>
      </c>
      <c r="F71" s="41">
        <f t="shared" si="1"/>
        <v>67</v>
      </c>
      <c r="G71" s="34" t="s">
        <v>70</v>
      </c>
      <c r="H71" s="34" t="s">
        <v>70</v>
      </c>
      <c r="I71" s="56" t="str">
        <f t="shared" si="2"/>
        <v>0670SchINC7F</v>
      </c>
      <c r="J71" s="53" t="s">
        <v>630</v>
      </c>
      <c r="L71" s="90">
        <v>0</v>
      </c>
      <c r="M71" s="68" t="s">
        <v>70</v>
      </c>
      <c r="N71" s="37">
        <v>12</v>
      </c>
      <c r="O71" s="68" t="s">
        <v>80</v>
      </c>
      <c r="P71" s="68" t="s">
        <v>552</v>
      </c>
      <c r="Q71" s="68" t="s">
        <v>136</v>
      </c>
    </row>
    <row r="72" spans="1:17" s="100" customFormat="1" x14ac:dyDescent="0.2">
      <c r="A72" s="28">
        <f t="shared" si="3"/>
        <v>68</v>
      </c>
      <c r="B72" s="41"/>
      <c r="C72" s="41"/>
      <c r="D72" s="100" t="s">
        <v>631</v>
      </c>
      <c r="E72" s="53" t="s">
        <v>632</v>
      </c>
      <c r="F72" s="41">
        <f t="shared" ref="F72:F135" si="4">F71+1</f>
        <v>68</v>
      </c>
      <c r="G72" s="34" t="s">
        <v>70</v>
      </c>
      <c r="H72" s="34" t="s">
        <v>69</v>
      </c>
      <c r="I72" s="56" t="str">
        <f t="shared" ref="I72:I135" si="5">_xlfn.CONCAT(RIGHT(_xlfn.CONCAT("000",A72),3),0,E72)</f>
        <v>0680SchINC7M</v>
      </c>
      <c r="J72" s="53"/>
      <c r="L72" s="90">
        <v>0</v>
      </c>
      <c r="M72" s="68" t="s">
        <v>70</v>
      </c>
      <c r="N72" s="37">
        <v>12</v>
      </c>
      <c r="O72" s="68" t="s">
        <v>80</v>
      </c>
      <c r="P72" s="68" t="s">
        <v>552</v>
      </c>
      <c r="Q72" s="68" t="s">
        <v>136</v>
      </c>
    </row>
    <row r="73" spans="1:17" s="100" customFormat="1" x14ac:dyDescent="0.2">
      <c r="A73" s="28">
        <f t="shared" si="3"/>
        <v>69</v>
      </c>
      <c r="B73" s="41"/>
      <c r="C73" s="41"/>
      <c r="D73" s="100" t="s">
        <v>633</v>
      </c>
      <c r="E73" s="53" t="s">
        <v>634</v>
      </c>
      <c r="F73" s="41">
        <f t="shared" si="4"/>
        <v>69</v>
      </c>
      <c r="G73" s="34" t="s">
        <v>70</v>
      </c>
      <c r="H73" s="34" t="s">
        <v>70</v>
      </c>
      <c r="I73" s="56" t="str">
        <f t="shared" si="5"/>
        <v>0690SchINC8F</v>
      </c>
      <c r="J73" s="53" t="s">
        <v>634</v>
      </c>
      <c r="L73" s="90">
        <v>0</v>
      </c>
      <c r="M73" s="68" t="s">
        <v>70</v>
      </c>
      <c r="N73" s="37">
        <v>12</v>
      </c>
      <c r="O73" s="68" t="s">
        <v>80</v>
      </c>
      <c r="P73" s="68" t="s">
        <v>552</v>
      </c>
      <c r="Q73" s="68" t="s">
        <v>136</v>
      </c>
    </row>
    <row r="74" spans="1:17" s="100" customFormat="1" x14ac:dyDescent="0.2">
      <c r="A74" s="28">
        <f t="shared" si="3"/>
        <v>70</v>
      </c>
      <c r="B74" s="41"/>
      <c r="C74" s="41"/>
      <c r="D74" s="100" t="s">
        <v>635</v>
      </c>
      <c r="E74" s="53" t="s">
        <v>636</v>
      </c>
      <c r="F74" s="41">
        <f t="shared" si="4"/>
        <v>70</v>
      </c>
      <c r="G74" s="34" t="s">
        <v>70</v>
      </c>
      <c r="H74" s="34" t="s">
        <v>69</v>
      </c>
      <c r="I74" s="56" t="str">
        <f t="shared" si="5"/>
        <v>0700SchINC8M</v>
      </c>
      <c r="J74" s="53"/>
      <c r="L74" s="90">
        <v>0</v>
      </c>
      <c r="M74" s="68" t="s">
        <v>70</v>
      </c>
      <c r="N74" s="37">
        <v>12</v>
      </c>
      <c r="O74" s="68" t="s">
        <v>80</v>
      </c>
      <c r="P74" s="68" t="s">
        <v>552</v>
      </c>
      <c r="Q74" s="68" t="s">
        <v>136</v>
      </c>
    </row>
    <row r="75" spans="1:17" s="100" customFormat="1" x14ac:dyDescent="0.2">
      <c r="A75" s="28">
        <f t="shared" si="3"/>
        <v>71</v>
      </c>
      <c r="B75" s="41"/>
      <c r="C75" s="41"/>
      <c r="D75" s="100" t="s">
        <v>637</v>
      </c>
      <c r="E75" s="53" t="s">
        <v>638</v>
      </c>
      <c r="F75" s="41">
        <f t="shared" si="4"/>
        <v>71</v>
      </c>
      <c r="G75" s="34" t="s">
        <v>70</v>
      </c>
      <c r="H75" s="34" t="s">
        <v>70</v>
      </c>
      <c r="I75" s="56" t="str">
        <f t="shared" si="5"/>
        <v>0710SchINC9F</v>
      </c>
      <c r="J75" s="53" t="s">
        <v>638</v>
      </c>
      <c r="L75" s="90">
        <v>0</v>
      </c>
      <c r="M75" s="68" t="s">
        <v>70</v>
      </c>
      <c r="N75" s="37">
        <v>12</v>
      </c>
      <c r="O75" s="68" t="s">
        <v>80</v>
      </c>
      <c r="P75" s="68" t="s">
        <v>552</v>
      </c>
      <c r="Q75" s="68" t="s">
        <v>136</v>
      </c>
    </row>
    <row r="76" spans="1:17" s="100" customFormat="1" x14ac:dyDescent="0.2">
      <c r="A76" s="28">
        <f t="shared" si="3"/>
        <v>72</v>
      </c>
      <c r="B76" s="41"/>
      <c r="C76" s="41"/>
      <c r="D76" s="100" t="s">
        <v>639</v>
      </c>
      <c r="E76" s="53" t="s">
        <v>640</v>
      </c>
      <c r="F76" s="41">
        <f t="shared" si="4"/>
        <v>72</v>
      </c>
      <c r="G76" s="34" t="s">
        <v>70</v>
      </c>
      <c r="H76" s="34" t="s">
        <v>69</v>
      </c>
      <c r="I76" s="56" t="str">
        <f t="shared" si="5"/>
        <v>0720SchINC9M</v>
      </c>
      <c r="J76" s="53"/>
      <c r="L76" s="90">
        <v>0</v>
      </c>
      <c r="M76" s="68" t="s">
        <v>70</v>
      </c>
      <c r="N76" s="37">
        <v>12</v>
      </c>
      <c r="O76" s="68" t="s">
        <v>80</v>
      </c>
      <c r="P76" s="68" t="s">
        <v>552</v>
      </c>
      <c r="Q76" s="68" t="s">
        <v>136</v>
      </c>
    </row>
    <row r="77" spans="1:17" s="100" customFormat="1" x14ac:dyDescent="0.2">
      <c r="A77" s="28">
        <f t="shared" si="3"/>
        <v>73</v>
      </c>
      <c r="B77" s="41"/>
      <c r="C77" s="41"/>
      <c r="D77" s="100" t="s">
        <v>641</v>
      </c>
      <c r="E77" s="53" t="s">
        <v>642</v>
      </c>
      <c r="F77" s="41">
        <f t="shared" si="4"/>
        <v>73</v>
      </c>
      <c r="G77" s="34" t="s">
        <v>70</v>
      </c>
      <c r="H77" s="34" t="s">
        <v>70</v>
      </c>
      <c r="I77" s="56" t="str">
        <f t="shared" si="5"/>
        <v>0730SchINC10F</v>
      </c>
      <c r="J77" s="53" t="s">
        <v>642</v>
      </c>
      <c r="L77" s="90">
        <v>0</v>
      </c>
      <c r="M77" s="68" t="s">
        <v>70</v>
      </c>
      <c r="N77" s="37">
        <v>12</v>
      </c>
      <c r="O77" s="68" t="s">
        <v>80</v>
      </c>
      <c r="P77" s="68" t="s">
        <v>552</v>
      </c>
      <c r="Q77" s="68" t="s">
        <v>136</v>
      </c>
    </row>
    <row r="78" spans="1:17" s="100" customFormat="1" x14ac:dyDescent="0.2">
      <c r="A78" s="28">
        <f t="shared" si="3"/>
        <v>74</v>
      </c>
      <c r="B78" s="41"/>
      <c r="C78" s="41"/>
      <c r="D78" s="100" t="s">
        <v>643</v>
      </c>
      <c r="E78" s="53" t="s">
        <v>644</v>
      </c>
      <c r="F78" s="41">
        <f t="shared" si="4"/>
        <v>74</v>
      </c>
      <c r="G78" s="34" t="s">
        <v>70</v>
      </c>
      <c r="H78" s="34" t="s">
        <v>69</v>
      </c>
      <c r="I78" s="56" t="str">
        <f t="shared" si="5"/>
        <v>0740SchINC10M</v>
      </c>
      <c r="J78" s="53"/>
      <c r="L78" s="90">
        <v>0</v>
      </c>
      <c r="M78" s="68" t="s">
        <v>70</v>
      </c>
      <c r="N78" s="37">
        <v>12</v>
      </c>
      <c r="O78" s="68" t="s">
        <v>80</v>
      </c>
      <c r="P78" s="68" t="s">
        <v>552</v>
      </c>
      <c r="Q78" s="68" t="s">
        <v>136</v>
      </c>
    </row>
    <row r="79" spans="1:17" s="100" customFormat="1" x14ac:dyDescent="0.2">
      <c r="A79" s="28">
        <f t="shared" si="3"/>
        <v>75</v>
      </c>
      <c r="B79" s="41"/>
      <c r="C79" s="41"/>
      <c r="D79" s="100" t="s">
        <v>645</v>
      </c>
      <c r="E79" s="53" t="s">
        <v>646</v>
      </c>
      <c r="F79" s="41">
        <f t="shared" si="4"/>
        <v>75</v>
      </c>
      <c r="G79" s="34" t="s">
        <v>70</v>
      </c>
      <c r="H79" s="34" t="s">
        <v>70</v>
      </c>
      <c r="I79" s="56" t="str">
        <f t="shared" si="5"/>
        <v>0750SchINC11F</v>
      </c>
      <c r="J79" s="53" t="s">
        <v>646</v>
      </c>
      <c r="L79" s="90">
        <v>0</v>
      </c>
      <c r="M79" s="68" t="s">
        <v>70</v>
      </c>
      <c r="N79" s="37">
        <v>12</v>
      </c>
      <c r="O79" s="68" t="s">
        <v>80</v>
      </c>
      <c r="P79" s="68" t="s">
        <v>552</v>
      </c>
      <c r="Q79" s="68" t="s">
        <v>136</v>
      </c>
    </row>
    <row r="80" spans="1:17" s="100" customFormat="1" x14ac:dyDescent="0.2">
      <c r="A80" s="28">
        <f t="shared" si="3"/>
        <v>76</v>
      </c>
      <c r="B80" s="41"/>
      <c r="C80" s="41"/>
      <c r="D80" s="100" t="s">
        <v>647</v>
      </c>
      <c r="E80" s="53" t="s">
        <v>648</v>
      </c>
      <c r="F80" s="41">
        <f t="shared" si="4"/>
        <v>76</v>
      </c>
      <c r="G80" s="34" t="s">
        <v>70</v>
      </c>
      <c r="H80" s="34" t="s">
        <v>69</v>
      </c>
      <c r="I80" s="56" t="str">
        <f t="shared" si="5"/>
        <v>0760SchINC11M</v>
      </c>
      <c r="J80" s="53"/>
      <c r="L80" s="90">
        <v>0</v>
      </c>
      <c r="M80" s="68" t="s">
        <v>70</v>
      </c>
      <c r="N80" s="37">
        <v>12</v>
      </c>
      <c r="O80" s="68" t="s">
        <v>80</v>
      </c>
      <c r="P80" s="68" t="s">
        <v>552</v>
      </c>
      <c r="Q80" s="68" t="s">
        <v>136</v>
      </c>
    </row>
    <row r="81" spans="1:17" s="100" customFormat="1" x14ac:dyDescent="0.2">
      <c r="A81" s="28">
        <f t="shared" si="3"/>
        <v>77</v>
      </c>
      <c r="B81" s="41"/>
      <c r="C81" s="41"/>
      <c r="D81" s="100" t="s">
        <v>649</v>
      </c>
      <c r="E81" s="53" t="s">
        <v>650</v>
      </c>
      <c r="F81" s="41">
        <f t="shared" si="4"/>
        <v>77</v>
      </c>
      <c r="G81" s="34" t="s">
        <v>70</v>
      </c>
      <c r="H81" s="34" t="s">
        <v>69</v>
      </c>
      <c r="I81" s="56" t="str">
        <f t="shared" si="5"/>
        <v>0770SchINC12F</v>
      </c>
      <c r="J81" s="53"/>
      <c r="L81" s="90">
        <v>0</v>
      </c>
      <c r="M81" s="68" t="s">
        <v>70</v>
      </c>
      <c r="N81" s="37">
        <v>12</v>
      </c>
      <c r="O81" s="68" t="s">
        <v>80</v>
      </c>
      <c r="P81" s="68" t="s">
        <v>552</v>
      </c>
      <c r="Q81" s="68" t="s">
        <v>136</v>
      </c>
    </row>
    <row r="82" spans="1:17" s="100" customFormat="1" x14ac:dyDescent="0.2">
      <c r="A82" s="28">
        <f t="shared" si="3"/>
        <v>78</v>
      </c>
      <c r="B82" s="41"/>
      <c r="C82" s="41"/>
      <c r="D82" s="100" t="s">
        <v>651</v>
      </c>
      <c r="E82" s="53" t="s">
        <v>652</v>
      </c>
      <c r="F82" s="41">
        <f t="shared" si="4"/>
        <v>78</v>
      </c>
      <c r="G82" s="34" t="s">
        <v>70</v>
      </c>
      <c r="H82" s="34" t="s">
        <v>69</v>
      </c>
      <c r="I82" s="56" t="str">
        <f t="shared" si="5"/>
        <v>0780SchINC12M</v>
      </c>
      <c r="J82" s="53"/>
      <c r="L82" s="90">
        <v>0</v>
      </c>
      <c r="M82" s="68" t="s">
        <v>70</v>
      </c>
      <c r="N82" s="37">
        <v>12</v>
      </c>
      <c r="O82" s="68" t="s">
        <v>80</v>
      </c>
      <c r="P82" s="68" t="s">
        <v>552</v>
      </c>
      <c r="Q82" s="68" t="s">
        <v>136</v>
      </c>
    </row>
    <row r="83" spans="1:17" s="100" customFormat="1" x14ac:dyDescent="0.2">
      <c r="A83" s="28">
        <f t="shared" si="3"/>
        <v>79</v>
      </c>
      <c r="B83" s="41"/>
      <c r="C83" s="41"/>
      <c r="D83" s="100" t="s">
        <v>653</v>
      </c>
      <c r="E83" s="53" t="s">
        <v>654</v>
      </c>
      <c r="F83" s="41">
        <f t="shared" si="4"/>
        <v>79</v>
      </c>
      <c r="G83" s="34" t="s">
        <v>70</v>
      </c>
      <c r="H83" s="34" t="s">
        <v>69</v>
      </c>
      <c r="I83" s="56" t="str">
        <f t="shared" si="5"/>
        <v>0790SchINC13F</v>
      </c>
      <c r="J83" s="53"/>
      <c r="L83" s="90">
        <v>0</v>
      </c>
      <c r="M83" s="68" t="s">
        <v>70</v>
      </c>
      <c r="N83" s="37">
        <v>12</v>
      </c>
      <c r="O83" s="68" t="s">
        <v>80</v>
      </c>
      <c r="P83" s="68" t="s">
        <v>552</v>
      </c>
      <c r="Q83" s="68" t="s">
        <v>136</v>
      </c>
    </row>
    <row r="84" spans="1:17" s="100" customFormat="1" x14ac:dyDescent="0.2">
      <c r="A84" s="28">
        <f t="shared" si="3"/>
        <v>80</v>
      </c>
      <c r="B84" s="41"/>
      <c r="C84" s="41"/>
      <c r="D84" s="100" t="s">
        <v>655</v>
      </c>
      <c r="E84" s="53" t="s">
        <v>656</v>
      </c>
      <c r="F84" s="41">
        <f t="shared" si="4"/>
        <v>80</v>
      </c>
      <c r="G84" s="34" t="s">
        <v>70</v>
      </c>
      <c r="H84" s="34" t="s">
        <v>69</v>
      </c>
      <c r="I84" s="56" t="str">
        <f t="shared" si="5"/>
        <v>0800SchINC13M</v>
      </c>
      <c r="J84" s="53"/>
      <c r="L84" s="90">
        <v>0</v>
      </c>
      <c r="M84" s="68" t="s">
        <v>70</v>
      </c>
      <c r="N84" s="37">
        <v>12</v>
      </c>
      <c r="O84" s="68" t="s">
        <v>80</v>
      </c>
      <c r="P84" s="68" t="s">
        <v>552</v>
      </c>
      <c r="Q84" s="68" t="s">
        <v>136</v>
      </c>
    </row>
    <row r="85" spans="1:17" s="100" customFormat="1" x14ac:dyDescent="0.2">
      <c r="A85" s="28">
        <f t="shared" si="3"/>
        <v>81</v>
      </c>
      <c r="B85" s="41"/>
      <c r="C85" s="41"/>
      <c r="D85" s="100" t="s">
        <v>657</v>
      </c>
      <c r="E85" s="53" t="s">
        <v>658</v>
      </c>
      <c r="F85" s="41">
        <f t="shared" si="4"/>
        <v>81</v>
      </c>
      <c r="G85" s="34" t="s">
        <v>70</v>
      </c>
      <c r="H85" s="34" t="s">
        <v>69</v>
      </c>
      <c r="I85" s="56" t="str">
        <f t="shared" si="5"/>
        <v>0810SchINC14F</v>
      </c>
      <c r="J85" s="53"/>
      <c r="L85" s="90">
        <v>0</v>
      </c>
      <c r="M85" s="68" t="s">
        <v>70</v>
      </c>
      <c r="N85" s="37">
        <v>12</v>
      </c>
      <c r="O85" s="68" t="s">
        <v>80</v>
      </c>
      <c r="P85" s="68" t="s">
        <v>552</v>
      </c>
      <c r="Q85" s="68" t="s">
        <v>136</v>
      </c>
    </row>
    <row r="86" spans="1:17" s="100" customFormat="1" x14ac:dyDescent="0.2">
      <c r="A86" s="28">
        <f t="shared" si="3"/>
        <v>82</v>
      </c>
      <c r="B86" s="41"/>
      <c r="C86" s="41"/>
      <c r="D86" s="100" t="s">
        <v>659</v>
      </c>
      <c r="E86" s="53" t="s">
        <v>660</v>
      </c>
      <c r="F86" s="41">
        <f t="shared" si="4"/>
        <v>82</v>
      </c>
      <c r="G86" s="34" t="s">
        <v>70</v>
      </c>
      <c r="H86" s="34" t="s">
        <v>69</v>
      </c>
      <c r="I86" s="56" t="str">
        <f t="shared" si="5"/>
        <v>0820SchINC14M</v>
      </c>
      <c r="J86" s="53"/>
      <c r="L86" s="90">
        <v>0</v>
      </c>
      <c r="M86" s="68" t="s">
        <v>70</v>
      </c>
      <c r="N86" s="37">
        <v>12</v>
      </c>
      <c r="O86" s="68" t="s">
        <v>80</v>
      </c>
      <c r="P86" s="68" t="s">
        <v>552</v>
      </c>
      <c r="Q86" s="68" t="s">
        <v>136</v>
      </c>
    </row>
    <row r="87" spans="1:17" s="100" customFormat="1" x14ac:dyDescent="0.2">
      <c r="A87" s="28">
        <f t="shared" si="3"/>
        <v>83</v>
      </c>
      <c r="B87" s="41"/>
      <c r="C87" s="41"/>
      <c r="D87" s="100" t="s">
        <v>661</v>
      </c>
      <c r="E87" s="53" t="s">
        <v>662</v>
      </c>
      <c r="F87" s="41">
        <f t="shared" si="4"/>
        <v>83</v>
      </c>
      <c r="G87" s="34" t="s">
        <v>70</v>
      </c>
      <c r="H87" s="34" t="s">
        <v>69</v>
      </c>
      <c r="I87" s="56" t="str">
        <f t="shared" si="5"/>
        <v>0830SchINC15F</v>
      </c>
      <c r="J87" s="53"/>
      <c r="L87" s="90">
        <v>0</v>
      </c>
      <c r="M87" s="68" t="s">
        <v>70</v>
      </c>
      <c r="N87" s="37">
        <v>12</v>
      </c>
      <c r="O87" s="68" t="s">
        <v>80</v>
      </c>
      <c r="P87" s="68" t="s">
        <v>552</v>
      </c>
      <c r="Q87" s="68" t="s">
        <v>136</v>
      </c>
    </row>
    <row r="88" spans="1:17" s="100" customFormat="1" x14ac:dyDescent="0.2">
      <c r="A88" s="28">
        <f t="shared" si="3"/>
        <v>84</v>
      </c>
      <c r="B88" s="41"/>
      <c r="C88" s="41"/>
      <c r="D88" s="100" t="s">
        <v>663</v>
      </c>
      <c r="E88" s="53" t="s">
        <v>664</v>
      </c>
      <c r="F88" s="41">
        <f t="shared" si="4"/>
        <v>84</v>
      </c>
      <c r="G88" s="34" t="s">
        <v>70</v>
      </c>
      <c r="H88" s="34" t="s">
        <v>69</v>
      </c>
      <c r="I88" s="56" t="str">
        <f t="shared" si="5"/>
        <v>0840SchINC15M</v>
      </c>
      <c r="J88" s="53"/>
      <c r="L88" s="90">
        <v>0</v>
      </c>
      <c r="M88" s="68" t="s">
        <v>70</v>
      </c>
      <c r="N88" s="37">
        <v>12</v>
      </c>
      <c r="O88" s="68" t="s">
        <v>80</v>
      </c>
      <c r="P88" s="68" t="s">
        <v>552</v>
      </c>
      <c r="Q88" s="68" t="s">
        <v>136</v>
      </c>
    </row>
    <row r="89" spans="1:17" s="100" customFormat="1" x14ac:dyDescent="0.2">
      <c r="A89" s="28">
        <f t="shared" si="3"/>
        <v>85</v>
      </c>
      <c r="B89" s="41"/>
      <c r="C89" s="41"/>
      <c r="D89" s="100" t="s">
        <v>665</v>
      </c>
      <c r="E89" s="53" t="s">
        <v>666</v>
      </c>
      <c r="F89" s="41">
        <f t="shared" si="4"/>
        <v>85</v>
      </c>
      <c r="G89" s="34" t="s">
        <v>70</v>
      </c>
      <c r="H89" s="34" t="s">
        <v>69</v>
      </c>
      <c r="I89" s="56" t="str">
        <f t="shared" si="5"/>
        <v>0850SchINC16F</v>
      </c>
      <c r="J89" s="53"/>
      <c r="L89" s="90">
        <v>0</v>
      </c>
      <c r="M89" s="68" t="s">
        <v>70</v>
      </c>
      <c r="N89" s="37">
        <v>12</v>
      </c>
      <c r="O89" s="68" t="s">
        <v>80</v>
      </c>
      <c r="P89" s="68" t="s">
        <v>552</v>
      </c>
      <c r="Q89" s="68" t="s">
        <v>136</v>
      </c>
    </row>
    <row r="90" spans="1:17" s="100" customFormat="1" x14ac:dyDescent="0.2">
      <c r="A90" s="28">
        <f t="shared" si="3"/>
        <v>86</v>
      </c>
      <c r="B90" s="41"/>
      <c r="C90" s="41"/>
      <c r="D90" s="100" t="s">
        <v>667</v>
      </c>
      <c r="E90" s="53" t="s">
        <v>668</v>
      </c>
      <c r="F90" s="41">
        <f t="shared" si="4"/>
        <v>86</v>
      </c>
      <c r="G90" s="34" t="s">
        <v>70</v>
      </c>
      <c r="H90" s="34" t="s">
        <v>69</v>
      </c>
      <c r="I90" s="56" t="str">
        <f t="shared" si="5"/>
        <v>0860SchINC16M</v>
      </c>
      <c r="J90" s="53"/>
      <c r="L90" s="90">
        <v>0</v>
      </c>
      <c r="M90" s="68" t="s">
        <v>70</v>
      </c>
      <c r="N90" s="37">
        <v>12</v>
      </c>
      <c r="O90" s="68" t="s">
        <v>80</v>
      </c>
      <c r="P90" s="68" t="s">
        <v>552</v>
      </c>
      <c r="Q90" s="68" t="s">
        <v>136</v>
      </c>
    </row>
    <row r="91" spans="1:17" s="100" customFormat="1" x14ac:dyDescent="0.2">
      <c r="A91" s="28">
        <f t="shared" si="3"/>
        <v>87</v>
      </c>
      <c r="B91" s="41"/>
      <c r="C91" s="41"/>
      <c r="D91" s="100" t="s">
        <v>669</v>
      </c>
      <c r="E91" s="53" t="s">
        <v>670</v>
      </c>
      <c r="F91" s="41">
        <f t="shared" si="4"/>
        <v>87</v>
      </c>
      <c r="G91" s="34" t="s">
        <v>70</v>
      </c>
      <c r="H91" s="34" t="s">
        <v>69</v>
      </c>
      <c r="I91" s="56" t="str">
        <f t="shared" si="5"/>
        <v>0870SchINC17F</v>
      </c>
      <c r="J91" s="53"/>
      <c r="L91" s="90">
        <v>0</v>
      </c>
      <c r="M91" s="68" t="s">
        <v>70</v>
      </c>
      <c r="N91" s="37">
        <v>12</v>
      </c>
      <c r="O91" s="68" t="s">
        <v>80</v>
      </c>
      <c r="P91" s="68" t="s">
        <v>552</v>
      </c>
      <c r="Q91" s="68" t="s">
        <v>136</v>
      </c>
    </row>
    <row r="92" spans="1:17" s="100" customFormat="1" x14ac:dyDescent="0.2">
      <c r="A92" s="28">
        <f t="shared" si="3"/>
        <v>88</v>
      </c>
      <c r="B92" s="41"/>
      <c r="C92" s="41"/>
      <c r="D92" s="100" t="s">
        <v>671</v>
      </c>
      <c r="E92" s="53" t="s">
        <v>672</v>
      </c>
      <c r="F92" s="41">
        <f t="shared" si="4"/>
        <v>88</v>
      </c>
      <c r="G92" s="34" t="s">
        <v>70</v>
      </c>
      <c r="H92" s="34" t="s">
        <v>69</v>
      </c>
      <c r="I92" s="56" t="str">
        <f t="shared" si="5"/>
        <v>0880SchINC17M</v>
      </c>
      <c r="J92" s="53"/>
      <c r="L92" s="90">
        <v>0</v>
      </c>
      <c r="M92" s="68" t="s">
        <v>70</v>
      </c>
      <c r="N92" s="37">
        <v>12</v>
      </c>
      <c r="O92" s="68" t="s">
        <v>80</v>
      </c>
      <c r="P92" s="68" t="s">
        <v>552</v>
      </c>
      <c r="Q92" s="68" t="s">
        <v>136</v>
      </c>
    </row>
    <row r="93" spans="1:17" s="100" customFormat="1" x14ac:dyDescent="0.2">
      <c r="A93" s="28">
        <f t="shared" si="3"/>
        <v>89</v>
      </c>
      <c r="B93" s="41"/>
      <c r="C93" s="41"/>
      <c r="D93" s="100" t="s">
        <v>673</v>
      </c>
      <c r="E93" s="53" t="s">
        <v>674</v>
      </c>
      <c r="F93" s="41">
        <f t="shared" si="4"/>
        <v>89</v>
      </c>
      <c r="G93" s="34" t="s">
        <v>70</v>
      </c>
      <c r="H93" s="34" t="s">
        <v>69</v>
      </c>
      <c r="I93" s="56" t="str">
        <f t="shared" si="5"/>
        <v>0890SchINC18F</v>
      </c>
      <c r="J93" s="53"/>
      <c r="L93" s="90">
        <v>0</v>
      </c>
      <c r="M93" s="68" t="s">
        <v>70</v>
      </c>
      <c r="N93" s="37">
        <v>12</v>
      </c>
      <c r="O93" s="68" t="s">
        <v>80</v>
      </c>
      <c r="P93" s="68" t="s">
        <v>552</v>
      </c>
      <c r="Q93" s="68" t="s">
        <v>136</v>
      </c>
    </row>
    <row r="94" spans="1:17" s="100" customFormat="1" x14ac:dyDescent="0.2">
      <c r="A94" s="28">
        <f t="shared" si="3"/>
        <v>90</v>
      </c>
      <c r="B94" s="41"/>
      <c r="C94" s="41"/>
      <c r="D94" s="100" t="s">
        <v>675</v>
      </c>
      <c r="E94" s="53" t="s">
        <v>676</v>
      </c>
      <c r="F94" s="41">
        <f t="shared" si="4"/>
        <v>90</v>
      </c>
      <c r="G94" s="34" t="s">
        <v>70</v>
      </c>
      <c r="H94" s="34" t="s">
        <v>69</v>
      </c>
      <c r="I94" s="56" t="str">
        <f t="shared" si="5"/>
        <v>0900SchINC18M</v>
      </c>
      <c r="J94" s="53"/>
      <c r="L94" s="90">
        <v>0</v>
      </c>
      <c r="M94" s="68" t="s">
        <v>70</v>
      </c>
      <c r="N94" s="37">
        <v>12</v>
      </c>
      <c r="O94" s="68" t="s">
        <v>80</v>
      </c>
      <c r="P94" s="68" t="s">
        <v>552</v>
      </c>
      <c r="Q94" s="68" t="s">
        <v>136</v>
      </c>
    </row>
    <row r="95" spans="1:17" s="100" customFormat="1" x14ac:dyDescent="0.2">
      <c r="A95" s="28">
        <f t="shared" si="3"/>
        <v>91</v>
      </c>
      <c r="B95" s="41"/>
      <c r="C95" s="41"/>
      <c r="D95" s="100" t="s">
        <v>677</v>
      </c>
      <c r="E95" s="53" t="s">
        <v>678</v>
      </c>
      <c r="F95" s="41">
        <f t="shared" si="4"/>
        <v>91</v>
      </c>
      <c r="G95" s="34" t="s">
        <v>70</v>
      </c>
      <c r="H95" s="34" t="s">
        <v>69</v>
      </c>
      <c r="I95" s="56" t="str">
        <f t="shared" si="5"/>
        <v>0910SchINC19F</v>
      </c>
      <c r="J95" s="53"/>
      <c r="L95" s="90">
        <v>0</v>
      </c>
      <c r="M95" s="68" t="s">
        <v>70</v>
      </c>
      <c r="N95" s="37">
        <v>12</v>
      </c>
      <c r="O95" s="68" t="s">
        <v>80</v>
      </c>
      <c r="P95" s="68" t="s">
        <v>552</v>
      </c>
      <c r="Q95" s="68" t="s">
        <v>136</v>
      </c>
    </row>
    <row r="96" spans="1:17" s="100" customFormat="1" x14ac:dyDescent="0.2">
      <c r="A96" s="28">
        <f t="shared" si="3"/>
        <v>92</v>
      </c>
      <c r="B96" s="41"/>
      <c r="C96" s="41"/>
      <c r="D96" s="100" t="s">
        <v>679</v>
      </c>
      <c r="E96" s="53" t="s">
        <v>680</v>
      </c>
      <c r="F96" s="41">
        <f t="shared" si="4"/>
        <v>92</v>
      </c>
      <c r="G96" s="34" t="s">
        <v>70</v>
      </c>
      <c r="H96" s="34" t="s">
        <v>69</v>
      </c>
      <c r="I96" s="56" t="str">
        <f t="shared" si="5"/>
        <v>0920SchINC19M</v>
      </c>
      <c r="J96" s="53"/>
      <c r="L96" s="90">
        <v>0</v>
      </c>
      <c r="M96" s="68" t="s">
        <v>70</v>
      </c>
      <c r="N96" s="37">
        <v>12</v>
      </c>
      <c r="O96" s="68" t="s">
        <v>80</v>
      </c>
      <c r="P96" s="68" t="s">
        <v>552</v>
      </c>
      <c r="Q96" s="68" t="s">
        <v>136</v>
      </c>
    </row>
    <row r="97" spans="1:17" s="100" customFormat="1" x14ac:dyDescent="0.2">
      <c r="A97" s="28">
        <f t="shared" si="3"/>
        <v>93</v>
      </c>
      <c r="B97" s="41"/>
      <c r="C97" s="41"/>
      <c r="D97" s="100" t="s">
        <v>681</v>
      </c>
      <c r="E97" s="53" t="s">
        <v>682</v>
      </c>
      <c r="F97" s="41">
        <f t="shared" si="4"/>
        <v>93</v>
      </c>
      <c r="G97" s="34" t="s">
        <v>70</v>
      </c>
      <c r="H97" s="34" t="s">
        <v>69</v>
      </c>
      <c r="I97" s="56" t="str">
        <f t="shared" si="5"/>
        <v>0930SchINC20F</v>
      </c>
      <c r="J97" s="53"/>
      <c r="L97" s="90">
        <v>0</v>
      </c>
      <c r="M97" s="68" t="s">
        <v>70</v>
      </c>
      <c r="N97" s="37">
        <v>12</v>
      </c>
      <c r="O97" s="68" t="s">
        <v>80</v>
      </c>
      <c r="P97" s="68" t="s">
        <v>552</v>
      </c>
      <c r="Q97" s="68" t="s">
        <v>136</v>
      </c>
    </row>
    <row r="98" spans="1:17" s="100" customFormat="1" x14ac:dyDescent="0.2">
      <c r="A98" s="28">
        <f t="shared" si="3"/>
        <v>94</v>
      </c>
      <c r="B98" s="41"/>
      <c r="C98" s="41"/>
      <c r="D98" s="100" t="s">
        <v>683</v>
      </c>
      <c r="E98" s="53" t="s">
        <v>684</v>
      </c>
      <c r="F98" s="41">
        <f t="shared" si="4"/>
        <v>94</v>
      </c>
      <c r="G98" s="34" t="s">
        <v>70</v>
      </c>
      <c r="H98" s="34" t="s">
        <v>69</v>
      </c>
      <c r="I98" s="56" t="str">
        <f t="shared" si="5"/>
        <v>0940SchINC20M</v>
      </c>
      <c r="J98" s="53"/>
      <c r="L98" s="90">
        <v>0</v>
      </c>
      <c r="M98" s="68" t="s">
        <v>70</v>
      </c>
      <c r="N98" s="37">
        <v>12</v>
      </c>
      <c r="O98" s="68" t="s">
        <v>80</v>
      </c>
      <c r="P98" s="68" t="s">
        <v>552</v>
      </c>
      <c r="Q98" s="68" t="s">
        <v>136</v>
      </c>
    </row>
    <row r="99" spans="1:17" s="100" customFormat="1" x14ac:dyDescent="0.2">
      <c r="A99" s="28">
        <f t="shared" si="3"/>
        <v>95</v>
      </c>
      <c r="B99" s="41"/>
      <c r="C99" s="41"/>
      <c r="D99" s="100" t="s">
        <v>685</v>
      </c>
      <c r="E99" s="53" t="s">
        <v>686</v>
      </c>
      <c r="F99" s="41">
        <f t="shared" si="4"/>
        <v>95</v>
      </c>
      <c r="G99" s="34" t="s">
        <v>70</v>
      </c>
      <c r="H99" s="34" t="s">
        <v>69</v>
      </c>
      <c r="I99" s="56" t="str">
        <f t="shared" si="5"/>
        <v>0950SchINC21F</v>
      </c>
      <c r="J99" s="53"/>
      <c r="L99" s="90">
        <v>0</v>
      </c>
      <c r="M99" s="68" t="s">
        <v>70</v>
      </c>
      <c r="N99" s="37">
        <v>12</v>
      </c>
      <c r="O99" s="68" t="s">
        <v>80</v>
      </c>
      <c r="P99" s="68" t="s">
        <v>552</v>
      </c>
      <c r="Q99" s="68" t="s">
        <v>136</v>
      </c>
    </row>
    <row r="100" spans="1:17" s="100" customFormat="1" x14ac:dyDescent="0.2">
      <c r="A100" s="28">
        <f t="shared" si="3"/>
        <v>96</v>
      </c>
      <c r="B100" s="41"/>
      <c r="C100" s="41"/>
      <c r="D100" s="100" t="s">
        <v>687</v>
      </c>
      <c r="E100" s="53" t="s">
        <v>688</v>
      </c>
      <c r="F100" s="41">
        <f t="shared" si="4"/>
        <v>96</v>
      </c>
      <c r="G100" s="34" t="s">
        <v>70</v>
      </c>
      <c r="H100" s="34" t="s">
        <v>69</v>
      </c>
      <c r="I100" s="56" t="str">
        <f t="shared" si="5"/>
        <v>0960SchINC21M</v>
      </c>
      <c r="J100" s="53"/>
      <c r="L100" s="90">
        <v>0</v>
      </c>
      <c r="M100" s="68" t="s">
        <v>70</v>
      </c>
      <c r="N100" s="37">
        <v>12</v>
      </c>
      <c r="O100" s="68" t="s">
        <v>80</v>
      </c>
      <c r="P100" s="68" t="s">
        <v>552</v>
      </c>
      <c r="Q100" s="68" t="s">
        <v>136</v>
      </c>
    </row>
    <row r="101" spans="1:17" s="100" customFormat="1" x14ac:dyDescent="0.2">
      <c r="A101" s="28">
        <f t="shared" si="3"/>
        <v>97</v>
      </c>
      <c r="B101" s="41"/>
      <c r="C101" s="41"/>
      <c r="D101" s="100" t="s">
        <v>689</v>
      </c>
      <c r="E101" s="53" t="s">
        <v>690</v>
      </c>
      <c r="F101" s="41">
        <f t="shared" si="4"/>
        <v>97</v>
      </c>
      <c r="G101" s="34" t="s">
        <v>70</v>
      </c>
      <c r="H101" s="34" t="s">
        <v>69</v>
      </c>
      <c r="I101" s="56" t="str">
        <f t="shared" si="5"/>
        <v>0970SchINC22F</v>
      </c>
      <c r="J101" s="53"/>
      <c r="L101" s="90">
        <v>0</v>
      </c>
      <c r="M101" s="68" t="s">
        <v>70</v>
      </c>
      <c r="N101" s="37">
        <v>12</v>
      </c>
      <c r="O101" s="68" t="s">
        <v>80</v>
      </c>
      <c r="P101" s="68" t="s">
        <v>552</v>
      </c>
      <c r="Q101" s="68" t="s">
        <v>136</v>
      </c>
    </row>
    <row r="102" spans="1:17" s="100" customFormat="1" x14ac:dyDescent="0.2">
      <c r="A102" s="28">
        <f t="shared" si="3"/>
        <v>98</v>
      </c>
      <c r="B102" s="41"/>
      <c r="C102" s="41"/>
      <c r="D102" s="100" t="s">
        <v>691</v>
      </c>
      <c r="E102" s="53" t="s">
        <v>692</v>
      </c>
      <c r="F102" s="41">
        <f t="shared" si="4"/>
        <v>98</v>
      </c>
      <c r="G102" s="34" t="s">
        <v>70</v>
      </c>
      <c r="H102" s="34" t="s">
        <v>69</v>
      </c>
      <c r="I102" s="56" t="str">
        <f t="shared" si="5"/>
        <v>0980SchINC22M</v>
      </c>
      <c r="J102" s="53"/>
      <c r="L102" s="90">
        <v>0</v>
      </c>
      <c r="M102" s="68" t="s">
        <v>70</v>
      </c>
      <c r="N102" s="37">
        <v>12</v>
      </c>
      <c r="O102" s="68" t="s">
        <v>80</v>
      </c>
      <c r="P102" s="68" t="s">
        <v>552</v>
      </c>
      <c r="Q102" s="68" t="s">
        <v>136</v>
      </c>
    </row>
    <row r="103" spans="1:17" s="100" customFormat="1" x14ac:dyDescent="0.2">
      <c r="A103" s="28">
        <f t="shared" si="3"/>
        <v>99</v>
      </c>
      <c r="B103" s="41"/>
      <c r="C103" s="41"/>
      <c r="D103" s="100" t="s">
        <v>693</v>
      </c>
      <c r="E103" s="53" t="s">
        <v>694</v>
      </c>
      <c r="F103" s="41">
        <f t="shared" si="4"/>
        <v>99</v>
      </c>
      <c r="G103" s="34" t="s">
        <v>70</v>
      </c>
      <c r="H103" s="34" t="s">
        <v>69</v>
      </c>
      <c r="I103" s="56" t="str">
        <f t="shared" si="5"/>
        <v>0990SchINC23F</v>
      </c>
      <c r="J103" s="53"/>
      <c r="L103" s="90">
        <v>0</v>
      </c>
      <c r="M103" s="68" t="s">
        <v>70</v>
      </c>
      <c r="N103" s="37">
        <v>12</v>
      </c>
      <c r="O103" s="68" t="s">
        <v>80</v>
      </c>
      <c r="P103" s="68" t="s">
        <v>552</v>
      </c>
      <c r="Q103" s="68" t="s">
        <v>136</v>
      </c>
    </row>
    <row r="104" spans="1:17" s="100" customFormat="1" x14ac:dyDescent="0.2">
      <c r="A104" s="28">
        <f t="shared" ref="A104:A167" si="6">A103+1</f>
        <v>100</v>
      </c>
      <c r="B104" s="41"/>
      <c r="C104" s="41"/>
      <c r="D104" s="100" t="s">
        <v>695</v>
      </c>
      <c r="E104" s="53" t="s">
        <v>696</v>
      </c>
      <c r="F104" s="41">
        <f t="shared" si="4"/>
        <v>100</v>
      </c>
      <c r="G104" s="34" t="s">
        <v>70</v>
      </c>
      <c r="H104" s="34" t="s">
        <v>69</v>
      </c>
      <c r="I104" s="56" t="str">
        <f t="shared" si="5"/>
        <v>1000SchINC23M</v>
      </c>
      <c r="J104" s="53"/>
      <c r="L104" s="90">
        <v>0</v>
      </c>
      <c r="M104" s="68" t="s">
        <v>70</v>
      </c>
      <c r="N104" s="37">
        <v>12</v>
      </c>
      <c r="O104" s="68" t="s">
        <v>80</v>
      </c>
      <c r="P104" s="68" t="s">
        <v>552</v>
      </c>
      <c r="Q104" s="68" t="s">
        <v>136</v>
      </c>
    </row>
    <row r="105" spans="1:17" s="100" customFormat="1" x14ac:dyDescent="0.2">
      <c r="A105" s="28">
        <f t="shared" si="6"/>
        <v>101</v>
      </c>
      <c r="B105" s="41"/>
      <c r="C105" s="41"/>
      <c r="D105" s="100" t="s">
        <v>697</v>
      </c>
      <c r="E105" s="53" t="s">
        <v>698</v>
      </c>
      <c r="F105" s="41">
        <f t="shared" si="4"/>
        <v>101</v>
      </c>
      <c r="G105" s="34" t="s">
        <v>70</v>
      </c>
      <c r="H105" s="34" t="s">
        <v>69</v>
      </c>
      <c r="I105" s="56" t="str">
        <f t="shared" si="5"/>
        <v>1010SchINC24F</v>
      </c>
      <c r="J105" s="53"/>
      <c r="L105" s="90">
        <v>0</v>
      </c>
      <c r="M105" s="68" t="s">
        <v>70</v>
      </c>
      <c r="N105" s="37">
        <v>12</v>
      </c>
      <c r="O105" s="68" t="s">
        <v>80</v>
      </c>
      <c r="P105" s="68" t="s">
        <v>552</v>
      </c>
      <c r="Q105" s="68" t="s">
        <v>136</v>
      </c>
    </row>
    <row r="106" spans="1:17" s="100" customFormat="1" x14ac:dyDescent="0.2">
      <c r="A106" s="28">
        <f t="shared" si="6"/>
        <v>102</v>
      </c>
      <c r="B106" s="41"/>
      <c r="C106" s="41"/>
      <c r="D106" s="100" t="s">
        <v>699</v>
      </c>
      <c r="E106" s="53" t="s">
        <v>700</v>
      </c>
      <c r="F106" s="41">
        <f t="shared" si="4"/>
        <v>102</v>
      </c>
      <c r="G106" s="34" t="s">
        <v>70</v>
      </c>
      <c r="H106" s="34" t="s">
        <v>69</v>
      </c>
      <c r="I106" s="56" t="str">
        <f t="shared" si="5"/>
        <v>1020SchINC24M</v>
      </c>
      <c r="J106" s="53"/>
      <c r="L106" s="90">
        <v>0</v>
      </c>
      <c r="M106" s="68" t="s">
        <v>70</v>
      </c>
      <c r="N106" s="37">
        <v>12</v>
      </c>
      <c r="O106" s="68" t="s">
        <v>80</v>
      </c>
      <c r="P106" s="68" t="s">
        <v>552</v>
      </c>
      <c r="Q106" s="68" t="s">
        <v>136</v>
      </c>
    </row>
    <row r="107" spans="1:17" s="100" customFormat="1" x14ac:dyDescent="0.2">
      <c r="A107" s="28">
        <f t="shared" si="6"/>
        <v>103</v>
      </c>
      <c r="B107" s="41"/>
      <c r="C107" s="41"/>
      <c r="D107" s="100" t="s">
        <v>701</v>
      </c>
      <c r="E107" s="53" t="s">
        <v>702</v>
      </c>
      <c r="F107" s="41">
        <f t="shared" si="4"/>
        <v>103</v>
      </c>
      <c r="G107" s="34" t="s">
        <v>70</v>
      </c>
      <c r="H107" s="34" t="s">
        <v>69</v>
      </c>
      <c r="I107" s="56" t="str">
        <f t="shared" si="5"/>
        <v>1030SchINC25F</v>
      </c>
      <c r="J107" s="53"/>
      <c r="L107" s="90">
        <v>0</v>
      </c>
      <c r="M107" s="68" t="s">
        <v>70</v>
      </c>
      <c r="N107" s="37">
        <v>12</v>
      </c>
      <c r="O107" s="68" t="s">
        <v>80</v>
      </c>
      <c r="P107" s="68" t="s">
        <v>552</v>
      </c>
      <c r="Q107" s="68" t="s">
        <v>136</v>
      </c>
    </row>
    <row r="108" spans="1:17" s="100" customFormat="1" x14ac:dyDescent="0.2">
      <c r="A108" s="28">
        <f t="shared" si="6"/>
        <v>104</v>
      </c>
      <c r="B108" s="41"/>
      <c r="C108" s="41"/>
      <c r="D108" s="100" t="s">
        <v>703</v>
      </c>
      <c r="E108" s="53" t="s">
        <v>704</v>
      </c>
      <c r="F108" s="41">
        <f t="shared" si="4"/>
        <v>104</v>
      </c>
      <c r="G108" s="34" t="s">
        <v>70</v>
      </c>
      <c r="H108" s="34" t="s">
        <v>69</v>
      </c>
      <c r="I108" s="56" t="str">
        <f t="shared" si="5"/>
        <v>1040SchINC25M</v>
      </c>
      <c r="J108" s="53"/>
      <c r="L108" s="90">
        <v>0</v>
      </c>
      <c r="M108" s="68" t="s">
        <v>70</v>
      </c>
      <c r="N108" s="37">
        <v>12</v>
      </c>
      <c r="O108" s="68" t="s">
        <v>80</v>
      </c>
      <c r="P108" s="68" t="s">
        <v>552</v>
      </c>
      <c r="Q108" s="68" t="s">
        <v>136</v>
      </c>
    </row>
    <row r="109" spans="1:17" s="100" customFormat="1" x14ac:dyDescent="0.2">
      <c r="A109" s="28">
        <f t="shared" si="6"/>
        <v>105</v>
      </c>
      <c r="B109" s="41"/>
      <c r="C109" s="41"/>
      <c r="D109" s="100" t="s">
        <v>705</v>
      </c>
      <c r="E109" s="53" t="s">
        <v>706</v>
      </c>
      <c r="F109" s="41">
        <f t="shared" si="4"/>
        <v>105</v>
      </c>
      <c r="G109" s="34" t="s">
        <v>70</v>
      </c>
      <c r="H109" s="34" t="s">
        <v>69</v>
      </c>
      <c r="I109" s="56" t="str">
        <f t="shared" si="5"/>
        <v>1050SchINC26F</v>
      </c>
      <c r="J109" s="53"/>
      <c r="L109" s="90">
        <v>0</v>
      </c>
      <c r="M109" s="68" t="s">
        <v>70</v>
      </c>
      <c r="N109" s="37">
        <v>12</v>
      </c>
      <c r="O109" s="68" t="s">
        <v>80</v>
      </c>
      <c r="P109" s="68" t="s">
        <v>552</v>
      </c>
      <c r="Q109" s="68" t="s">
        <v>136</v>
      </c>
    </row>
    <row r="110" spans="1:17" s="100" customFormat="1" x14ac:dyDescent="0.2">
      <c r="A110" s="28">
        <f t="shared" si="6"/>
        <v>106</v>
      </c>
      <c r="B110" s="41"/>
      <c r="C110" s="41"/>
      <c r="D110" s="100" t="s">
        <v>707</v>
      </c>
      <c r="E110" s="53" t="s">
        <v>708</v>
      </c>
      <c r="F110" s="41">
        <f t="shared" si="4"/>
        <v>106</v>
      </c>
      <c r="G110" s="34" t="s">
        <v>70</v>
      </c>
      <c r="H110" s="34" t="s">
        <v>69</v>
      </c>
      <c r="I110" s="56" t="str">
        <f t="shared" si="5"/>
        <v>1060SchINC27F</v>
      </c>
      <c r="J110" s="53"/>
      <c r="L110" s="90">
        <v>0</v>
      </c>
      <c r="M110" s="68" t="s">
        <v>70</v>
      </c>
      <c r="N110" s="37">
        <v>12</v>
      </c>
      <c r="O110" s="68" t="s">
        <v>80</v>
      </c>
      <c r="P110" s="68" t="s">
        <v>552</v>
      </c>
      <c r="Q110" s="68" t="s">
        <v>136</v>
      </c>
    </row>
    <row r="111" spans="1:17" s="100" customFormat="1" x14ac:dyDescent="0.2">
      <c r="A111" s="28">
        <f t="shared" si="6"/>
        <v>107</v>
      </c>
      <c r="B111" s="41"/>
      <c r="C111" s="41"/>
      <c r="D111" s="100" t="s">
        <v>709</v>
      </c>
      <c r="E111" s="53" t="s">
        <v>710</v>
      </c>
      <c r="F111" s="41">
        <f t="shared" si="4"/>
        <v>107</v>
      </c>
      <c r="G111" s="34" t="s">
        <v>70</v>
      </c>
      <c r="H111" s="34" t="s">
        <v>69</v>
      </c>
      <c r="I111" s="56" t="str">
        <f t="shared" si="5"/>
        <v>1070SchINC28F</v>
      </c>
      <c r="J111" s="53"/>
      <c r="L111" s="90">
        <v>0</v>
      </c>
      <c r="M111" s="68" t="s">
        <v>70</v>
      </c>
      <c r="N111" s="37">
        <v>12</v>
      </c>
      <c r="O111" s="68" t="s">
        <v>80</v>
      </c>
      <c r="P111" s="68" t="s">
        <v>552</v>
      </c>
      <c r="Q111" s="68" t="s">
        <v>136</v>
      </c>
    </row>
    <row r="112" spans="1:17" s="100" customFormat="1" x14ac:dyDescent="0.2">
      <c r="A112" s="28">
        <f t="shared" si="6"/>
        <v>108</v>
      </c>
      <c r="B112" s="41"/>
      <c r="C112" s="41"/>
      <c r="D112" s="100" t="s">
        <v>711</v>
      </c>
      <c r="E112" s="53" t="s">
        <v>712</v>
      </c>
      <c r="F112" s="41">
        <f t="shared" si="4"/>
        <v>108</v>
      </c>
      <c r="G112" s="34" t="s">
        <v>70</v>
      </c>
      <c r="H112" s="34" t="s">
        <v>69</v>
      </c>
      <c r="I112" s="56" t="str">
        <f t="shared" si="5"/>
        <v>1080SchINC28M</v>
      </c>
      <c r="J112" s="53"/>
      <c r="L112" s="90">
        <v>0</v>
      </c>
      <c r="M112" s="68" t="s">
        <v>70</v>
      </c>
      <c r="N112" s="37">
        <v>12</v>
      </c>
      <c r="O112" s="68" t="s">
        <v>80</v>
      </c>
      <c r="P112" s="68" t="s">
        <v>552</v>
      </c>
      <c r="Q112" s="68" t="s">
        <v>136</v>
      </c>
    </row>
    <row r="113" spans="1:17" s="100" customFormat="1" x14ac:dyDescent="0.2">
      <c r="A113" s="28">
        <f t="shared" si="6"/>
        <v>109</v>
      </c>
      <c r="B113" s="41"/>
      <c r="C113" s="41"/>
      <c r="D113" s="100" t="s">
        <v>713</v>
      </c>
      <c r="E113" s="53" t="s">
        <v>714</v>
      </c>
      <c r="F113" s="41">
        <f t="shared" si="4"/>
        <v>109</v>
      </c>
      <c r="G113" s="34" t="s">
        <v>70</v>
      </c>
      <c r="H113" s="34" t="s">
        <v>70</v>
      </c>
      <c r="I113" s="56" t="str">
        <f t="shared" si="5"/>
        <v>1090SchINC29F</v>
      </c>
      <c r="J113" s="53" t="s">
        <v>714</v>
      </c>
      <c r="L113" s="90">
        <v>0</v>
      </c>
      <c r="M113" s="68" t="s">
        <v>70</v>
      </c>
      <c r="N113" s="37">
        <v>12</v>
      </c>
      <c r="O113" s="68" t="s">
        <v>80</v>
      </c>
      <c r="P113" s="68" t="s">
        <v>552</v>
      </c>
      <c r="Q113" s="68" t="s">
        <v>136</v>
      </c>
    </row>
    <row r="114" spans="1:17" s="100" customFormat="1" x14ac:dyDescent="0.2">
      <c r="A114" s="28">
        <f t="shared" si="6"/>
        <v>110</v>
      </c>
      <c r="B114" s="41"/>
      <c r="C114" s="41"/>
      <c r="D114" s="100" t="s">
        <v>715</v>
      </c>
      <c r="E114" s="53" t="s">
        <v>716</v>
      </c>
      <c r="F114" s="41">
        <f t="shared" si="4"/>
        <v>110</v>
      </c>
      <c r="G114" s="34" t="s">
        <v>70</v>
      </c>
      <c r="H114" s="34" t="s">
        <v>70</v>
      </c>
      <c r="I114" s="56" t="str">
        <f t="shared" si="5"/>
        <v>1100SchINC29M</v>
      </c>
      <c r="J114" s="53" t="s">
        <v>716</v>
      </c>
      <c r="L114" s="90">
        <v>0</v>
      </c>
      <c r="M114" s="68" t="s">
        <v>70</v>
      </c>
      <c r="N114" s="37">
        <v>12</v>
      </c>
      <c r="O114" s="68" t="s">
        <v>80</v>
      </c>
      <c r="P114" s="68" t="s">
        <v>552</v>
      </c>
      <c r="Q114" s="68" t="s">
        <v>136</v>
      </c>
    </row>
    <row r="115" spans="1:17" s="100" customFormat="1" x14ac:dyDescent="0.2">
      <c r="A115" s="28">
        <f t="shared" si="6"/>
        <v>111</v>
      </c>
      <c r="B115" s="41"/>
      <c r="C115" s="41"/>
      <c r="D115" s="100" t="s">
        <v>717</v>
      </c>
      <c r="E115" s="53" t="s">
        <v>718</v>
      </c>
      <c r="F115" s="41">
        <f t="shared" si="4"/>
        <v>111</v>
      </c>
      <c r="G115" s="34" t="s">
        <v>70</v>
      </c>
      <c r="H115" s="34" t="s">
        <v>70</v>
      </c>
      <c r="I115" s="56" t="str">
        <f t="shared" si="5"/>
        <v>1110SchINC30</v>
      </c>
      <c r="J115" s="53" t="s">
        <v>718</v>
      </c>
      <c r="L115" s="90">
        <v>0</v>
      </c>
      <c r="M115" s="68" t="s">
        <v>70</v>
      </c>
      <c r="N115" s="37">
        <v>12</v>
      </c>
      <c r="O115" s="68" t="s">
        <v>80</v>
      </c>
      <c r="P115" s="68" t="s">
        <v>552</v>
      </c>
      <c r="Q115" s="68" t="s">
        <v>136</v>
      </c>
    </row>
    <row r="116" spans="1:17" s="100" customFormat="1" x14ac:dyDescent="0.2">
      <c r="A116" s="28">
        <f t="shared" si="6"/>
        <v>112</v>
      </c>
      <c r="B116" s="41"/>
      <c r="C116" s="41"/>
      <c r="D116" s="100" t="s">
        <v>719</v>
      </c>
      <c r="E116" s="53" t="s">
        <v>720</v>
      </c>
      <c r="F116" s="41">
        <f t="shared" si="4"/>
        <v>112</v>
      </c>
      <c r="G116" s="34" t="s">
        <v>70</v>
      </c>
      <c r="H116" s="34" t="s">
        <v>70</v>
      </c>
      <c r="I116" s="56" t="str">
        <f t="shared" si="5"/>
        <v>1120SchINC31</v>
      </c>
      <c r="J116" s="53" t="s">
        <v>720</v>
      </c>
      <c r="L116" s="90">
        <v>0</v>
      </c>
      <c r="M116" s="68" t="s">
        <v>70</v>
      </c>
      <c r="N116" s="37">
        <v>12</v>
      </c>
      <c r="O116" s="68" t="s">
        <v>80</v>
      </c>
      <c r="P116" s="68" t="s">
        <v>552</v>
      </c>
      <c r="Q116" s="68" t="s">
        <v>136</v>
      </c>
    </row>
    <row r="117" spans="1:17" s="100" customFormat="1" x14ac:dyDescent="0.2">
      <c r="A117" s="28">
        <f t="shared" si="6"/>
        <v>113</v>
      </c>
      <c r="B117" s="41"/>
      <c r="C117" s="41"/>
      <c r="D117" s="100" t="s">
        <v>721</v>
      </c>
      <c r="E117" s="53" t="s">
        <v>722</v>
      </c>
      <c r="F117" s="41">
        <f t="shared" si="4"/>
        <v>113</v>
      </c>
      <c r="G117" s="34" t="s">
        <v>70</v>
      </c>
      <c r="H117" s="34" t="s">
        <v>70</v>
      </c>
      <c r="I117" s="56" t="str">
        <f t="shared" si="5"/>
        <v>1130SchINC32</v>
      </c>
      <c r="J117" s="53" t="s">
        <v>722</v>
      </c>
      <c r="L117" s="90">
        <v>0</v>
      </c>
      <c r="M117" s="68" t="s">
        <v>70</v>
      </c>
      <c r="N117" s="37">
        <v>12</v>
      </c>
      <c r="O117" s="68" t="s">
        <v>80</v>
      </c>
      <c r="P117" s="68" t="s">
        <v>552</v>
      </c>
      <c r="Q117" s="68" t="s">
        <v>136</v>
      </c>
    </row>
    <row r="118" spans="1:17" s="100" customFormat="1" x14ac:dyDescent="0.2">
      <c r="A118" s="28">
        <f t="shared" si="6"/>
        <v>114</v>
      </c>
      <c r="B118" s="41"/>
      <c r="C118" s="41"/>
      <c r="D118" s="100" t="s">
        <v>723</v>
      </c>
      <c r="E118" s="53" t="s">
        <v>724</v>
      </c>
      <c r="F118" s="41">
        <f t="shared" si="4"/>
        <v>114</v>
      </c>
      <c r="G118" s="34" t="s">
        <v>70</v>
      </c>
      <c r="H118" s="34" t="s">
        <v>70</v>
      </c>
      <c r="I118" s="56" t="str">
        <f t="shared" si="5"/>
        <v>1140SchINC33</v>
      </c>
      <c r="J118" s="53" t="s">
        <v>724</v>
      </c>
      <c r="L118" s="90">
        <v>0</v>
      </c>
      <c r="M118" s="68" t="s">
        <v>70</v>
      </c>
      <c r="N118" s="37">
        <v>12</v>
      </c>
      <c r="O118" s="68" t="s">
        <v>80</v>
      </c>
      <c r="P118" s="68" t="s">
        <v>552</v>
      </c>
      <c r="Q118" s="68" t="s">
        <v>136</v>
      </c>
    </row>
    <row r="119" spans="1:17" s="100" customFormat="1" x14ac:dyDescent="0.2">
      <c r="A119" s="28">
        <f t="shared" si="6"/>
        <v>115</v>
      </c>
      <c r="B119" s="41"/>
      <c r="C119" s="41"/>
      <c r="D119" s="100" t="s">
        <v>725</v>
      </c>
      <c r="E119" s="53" t="s">
        <v>726</v>
      </c>
      <c r="F119" s="41">
        <f t="shared" si="4"/>
        <v>115</v>
      </c>
      <c r="G119" s="34" t="s">
        <v>70</v>
      </c>
      <c r="H119" s="34" t="s">
        <v>70</v>
      </c>
      <c r="I119" s="56" t="str">
        <f t="shared" si="5"/>
        <v>1150SchINC34</v>
      </c>
      <c r="J119" s="53" t="s">
        <v>726</v>
      </c>
      <c r="L119" s="90">
        <v>0</v>
      </c>
      <c r="M119" s="68" t="s">
        <v>70</v>
      </c>
      <c r="N119" s="37">
        <v>12</v>
      </c>
      <c r="O119" s="68" t="s">
        <v>80</v>
      </c>
      <c r="P119" s="68" t="s">
        <v>552</v>
      </c>
      <c r="Q119" s="68" t="s">
        <v>136</v>
      </c>
    </row>
    <row r="120" spans="1:17" s="100" customFormat="1" x14ac:dyDescent="0.2">
      <c r="A120" s="28">
        <f t="shared" si="6"/>
        <v>116</v>
      </c>
      <c r="B120" s="41"/>
      <c r="C120" s="41"/>
      <c r="D120" s="100" t="s">
        <v>727</v>
      </c>
      <c r="E120" s="53" t="s">
        <v>728</v>
      </c>
      <c r="F120" s="41">
        <f t="shared" si="4"/>
        <v>116</v>
      </c>
      <c r="G120" s="34" t="s">
        <v>70</v>
      </c>
      <c r="H120" s="34" t="s">
        <v>70</v>
      </c>
      <c r="I120" s="56" t="str">
        <f t="shared" si="5"/>
        <v>1160SchINC35</v>
      </c>
      <c r="J120" s="53" t="s">
        <v>728</v>
      </c>
      <c r="L120" s="90">
        <v>0</v>
      </c>
      <c r="M120" s="68" t="s">
        <v>70</v>
      </c>
      <c r="N120" s="37">
        <v>12</v>
      </c>
      <c r="O120" s="68" t="s">
        <v>80</v>
      </c>
      <c r="P120" s="68" t="s">
        <v>552</v>
      </c>
      <c r="Q120" s="68" t="s">
        <v>136</v>
      </c>
    </row>
    <row r="121" spans="1:17" s="100" customFormat="1" x14ac:dyDescent="0.2">
      <c r="A121" s="28">
        <f t="shared" si="6"/>
        <v>117</v>
      </c>
      <c r="B121" s="41"/>
      <c r="C121" s="41"/>
      <c r="D121" s="100" t="s">
        <v>729</v>
      </c>
      <c r="E121" s="53" t="s">
        <v>730</v>
      </c>
      <c r="F121" s="41">
        <f t="shared" si="4"/>
        <v>117</v>
      </c>
      <c r="G121" s="34" t="s">
        <v>70</v>
      </c>
      <c r="H121" s="34" t="s">
        <v>70</v>
      </c>
      <c r="I121" s="56" t="str">
        <f t="shared" si="5"/>
        <v>1170SchINC36</v>
      </c>
      <c r="J121" s="53" t="s">
        <v>730</v>
      </c>
      <c r="L121" s="90">
        <v>0</v>
      </c>
      <c r="M121" s="68" t="s">
        <v>70</v>
      </c>
      <c r="N121" s="37">
        <v>12</v>
      </c>
      <c r="O121" s="68" t="s">
        <v>80</v>
      </c>
      <c r="P121" s="68" t="s">
        <v>552</v>
      </c>
      <c r="Q121" s="68" t="s">
        <v>136</v>
      </c>
    </row>
    <row r="122" spans="1:17" s="100" customFormat="1" x14ac:dyDescent="0.2">
      <c r="A122" s="28">
        <f t="shared" si="6"/>
        <v>118</v>
      </c>
      <c r="B122" s="41"/>
      <c r="C122" s="41"/>
      <c r="D122" s="100" t="s">
        <v>731</v>
      </c>
      <c r="E122" s="53" t="s">
        <v>732</v>
      </c>
      <c r="F122" s="41">
        <f t="shared" si="4"/>
        <v>118</v>
      </c>
      <c r="G122" s="34" t="s">
        <v>70</v>
      </c>
      <c r="H122" s="34" t="s">
        <v>70</v>
      </c>
      <c r="I122" s="56" t="str">
        <f t="shared" si="5"/>
        <v>1180SchINC37</v>
      </c>
      <c r="J122" s="53" t="s">
        <v>732</v>
      </c>
      <c r="L122" s="90">
        <v>0</v>
      </c>
      <c r="M122" s="68" t="s">
        <v>70</v>
      </c>
      <c r="N122" s="37">
        <v>12</v>
      </c>
      <c r="O122" s="68" t="s">
        <v>80</v>
      </c>
      <c r="P122" s="68" t="s">
        <v>552</v>
      </c>
      <c r="Q122" s="68" t="s">
        <v>136</v>
      </c>
    </row>
    <row r="123" spans="1:17" s="96" customFormat="1" x14ac:dyDescent="0.2">
      <c r="A123" s="28">
        <f t="shared" si="6"/>
        <v>119</v>
      </c>
      <c r="B123" s="41"/>
      <c r="C123" s="41"/>
      <c r="D123" s="96" t="s">
        <v>733</v>
      </c>
      <c r="E123" s="51" t="s">
        <v>734</v>
      </c>
      <c r="F123" s="41">
        <f t="shared" si="4"/>
        <v>119</v>
      </c>
      <c r="G123" s="34" t="s">
        <v>70</v>
      </c>
      <c r="H123" s="34" t="s">
        <v>70</v>
      </c>
      <c r="I123" s="56" t="str">
        <f t="shared" si="5"/>
        <v>1190SchINC38</v>
      </c>
      <c r="J123" s="51" t="s">
        <v>734</v>
      </c>
      <c r="L123" s="90">
        <v>0</v>
      </c>
      <c r="M123" s="68" t="s">
        <v>70</v>
      </c>
      <c r="N123" s="37">
        <v>12</v>
      </c>
      <c r="O123" s="68" t="s">
        <v>80</v>
      </c>
      <c r="P123" s="68" t="s">
        <v>552</v>
      </c>
      <c r="Q123" s="68" t="s">
        <v>136</v>
      </c>
    </row>
    <row r="124" spans="1:17" x14ac:dyDescent="0.2">
      <c r="A124" s="28">
        <f t="shared" si="6"/>
        <v>120</v>
      </c>
      <c r="B124" s="41"/>
      <c r="C124" s="41"/>
      <c r="D124" s="34" t="s">
        <v>735</v>
      </c>
      <c r="E124" s="34" t="s">
        <v>736</v>
      </c>
      <c r="F124" s="41">
        <f t="shared" si="4"/>
        <v>120</v>
      </c>
      <c r="G124" s="34" t="s">
        <v>70</v>
      </c>
      <c r="H124" s="34" t="s">
        <v>69</v>
      </c>
      <c r="I124" s="56" t="str">
        <f t="shared" si="5"/>
        <v>1200TaxfilerEmail</v>
      </c>
      <c r="J124" s="34"/>
      <c r="L124" s="54"/>
      <c r="M124" s="41" t="s">
        <v>70</v>
      </c>
      <c r="N124" s="7">
        <v>50</v>
      </c>
      <c r="O124" s="41" t="s">
        <v>72</v>
      </c>
      <c r="P124" s="41" t="s">
        <v>247</v>
      </c>
      <c r="Q124" s="41"/>
    </row>
    <row r="125" spans="1:17" x14ac:dyDescent="0.2">
      <c r="A125" s="28">
        <f t="shared" si="6"/>
        <v>121</v>
      </c>
      <c r="B125" s="41"/>
      <c r="C125" s="41"/>
      <c r="D125" s="34" t="s">
        <v>737</v>
      </c>
      <c r="E125" s="34" t="s">
        <v>738</v>
      </c>
      <c r="F125" s="41">
        <f t="shared" si="4"/>
        <v>121</v>
      </c>
      <c r="G125" s="34" t="s">
        <v>70</v>
      </c>
      <c r="H125" s="34" t="s">
        <v>69</v>
      </c>
      <c r="I125" s="56" t="str">
        <f t="shared" si="5"/>
        <v>1210TaxfilerPhone</v>
      </c>
      <c r="J125" s="34"/>
      <c r="L125" s="54"/>
      <c r="M125" s="41" t="s">
        <v>70</v>
      </c>
      <c r="N125" s="41">
        <v>14</v>
      </c>
      <c r="O125" s="41" t="s">
        <v>72</v>
      </c>
      <c r="P125" s="41" t="s">
        <v>250</v>
      </c>
    </row>
    <row r="126" spans="1:17" x14ac:dyDescent="0.2">
      <c r="A126" s="28">
        <f t="shared" si="6"/>
        <v>122</v>
      </c>
      <c r="B126" s="41"/>
      <c r="C126" s="41"/>
      <c r="D126" s="34" t="s">
        <v>739</v>
      </c>
      <c r="E126" s="34" t="s">
        <v>740</v>
      </c>
      <c r="F126" s="41">
        <f t="shared" si="4"/>
        <v>122</v>
      </c>
      <c r="G126" s="34" t="s">
        <v>70</v>
      </c>
      <c r="H126" s="34" t="s">
        <v>69</v>
      </c>
      <c r="I126" s="56" t="str">
        <f t="shared" si="5"/>
        <v>1220PreparerName</v>
      </c>
      <c r="J126" s="34"/>
      <c r="L126" s="54"/>
      <c r="M126" s="41" t="s">
        <v>70</v>
      </c>
      <c r="N126" s="41">
        <v>100</v>
      </c>
      <c r="O126" s="41" t="s">
        <v>72</v>
      </c>
      <c r="P126" s="41"/>
      <c r="Q126" s="41"/>
    </row>
    <row r="127" spans="1:17" s="96" customFormat="1" x14ac:dyDescent="0.2">
      <c r="A127" s="28">
        <f t="shared" si="6"/>
        <v>123</v>
      </c>
      <c r="B127" s="41"/>
      <c r="C127" s="41"/>
      <c r="D127" s="51" t="s">
        <v>253</v>
      </c>
      <c r="E127" s="51" t="s">
        <v>254</v>
      </c>
      <c r="F127" s="41">
        <f t="shared" si="4"/>
        <v>123</v>
      </c>
      <c r="G127" s="34" t="s">
        <v>70</v>
      </c>
      <c r="H127" s="34" t="s">
        <v>69</v>
      </c>
      <c r="I127" s="56" t="str">
        <f t="shared" si="5"/>
        <v>1230PreparerPhone</v>
      </c>
      <c r="J127" s="51"/>
      <c r="L127" s="72"/>
      <c r="M127" s="73" t="s">
        <v>70</v>
      </c>
      <c r="N127" s="73">
        <v>14</v>
      </c>
      <c r="O127" s="73" t="s">
        <v>72</v>
      </c>
      <c r="P127" s="73" t="s">
        <v>250</v>
      </c>
    </row>
    <row r="128" spans="1:17" x14ac:dyDescent="0.2">
      <c r="A128" s="28">
        <f t="shared" si="6"/>
        <v>124</v>
      </c>
      <c r="B128" s="41"/>
      <c r="C128" s="41"/>
      <c r="D128" s="56" t="s">
        <v>741</v>
      </c>
      <c r="E128" s="56" t="s">
        <v>742</v>
      </c>
      <c r="F128" s="41">
        <f t="shared" si="4"/>
        <v>124</v>
      </c>
      <c r="G128" s="34" t="s">
        <v>70</v>
      </c>
      <c r="H128" s="34" t="s">
        <v>70</v>
      </c>
      <c r="I128" s="56" t="str">
        <f t="shared" si="5"/>
        <v>1240SchA1a</v>
      </c>
      <c r="J128" s="56" t="s">
        <v>742</v>
      </c>
      <c r="L128" s="47"/>
      <c r="M128" s="7" t="s">
        <v>70</v>
      </c>
      <c r="N128" s="7">
        <v>11</v>
      </c>
      <c r="O128" s="7" t="s">
        <v>72</v>
      </c>
      <c r="P128" s="7" t="s">
        <v>512</v>
      </c>
      <c r="Q128" s="7"/>
    </row>
    <row r="129" spans="1:17" s="61" customFormat="1" x14ac:dyDescent="0.2">
      <c r="A129" s="28">
        <f t="shared" si="6"/>
        <v>125</v>
      </c>
      <c r="B129" s="41"/>
      <c r="C129" s="41"/>
      <c r="D129" s="61" t="s">
        <v>743</v>
      </c>
      <c r="E129" s="61" t="s">
        <v>744</v>
      </c>
      <c r="F129" s="41">
        <f t="shared" si="4"/>
        <v>125</v>
      </c>
      <c r="G129" s="34" t="s">
        <v>70</v>
      </c>
      <c r="H129" s="34" t="s">
        <v>69</v>
      </c>
      <c r="I129" s="56" t="str">
        <f t="shared" si="5"/>
        <v>1250SchA1b</v>
      </c>
      <c r="L129" s="91"/>
      <c r="M129" s="92" t="s">
        <v>70</v>
      </c>
      <c r="N129" s="92">
        <v>50</v>
      </c>
      <c r="O129" s="92" t="s">
        <v>72</v>
      </c>
      <c r="P129" s="92"/>
      <c r="Q129" s="92"/>
    </row>
    <row r="130" spans="1:17" x14ac:dyDescent="0.2">
      <c r="A130" s="28">
        <f t="shared" si="6"/>
        <v>126</v>
      </c>
      <c r="B130" s="41"/>
      <c r="C130" s="41"/>
      <c r="D130" s="56" t="s">
        <v>745</v>
      </c>
      <c r="E130" s="56" t="s">
        <v>746</v>
      </c>
      <c r="F130" s="41">
        <f t="shared" si="4"/>
        <v>126</v>
      </c>
      <c r="G130" s="34" t="s">
        <v>70</v>
      </c>
      <c r="H130" s="34" t="s">
        <v>70</v>
      </c>
      <c r="I130" s="56" t="str">
        <f t="shared" si="5"/>
        <v>1260SchA1c</v>
      </c>
      <c r="J130" s="56" t="s">
        <v>746</v>
      </c>
      <c r="L130" s="47"/>
      <c r="M130" s="7" t="s">
        <v>70</v>
      </c>
      <c r="N130" s="7">
        <v>11</v>
      </c>
      <c r="O130" s="7" t="s">
        <v>72</v>
      </c>
      <c r="P130" s="7" t="s">
        <v>95</v>
      </c>
    </row>
    <row r="131" spans="1:17" x14ac:dyDescent="0.2">
      <c r="A131" s="28">
        <f t="shared" si="6"/>
        <v>127</v>
      </c>
      <c r="B131" s="41"/>
      <c r="C131" s="41"/>
      <c r="D131" s="56" t="s">
        <v>747</v>
      </c>
      <c r="E131" s="56" t="s">
        <v>748</v>
      </c>
      <c r="F131" s="41">
        <f t="shared" si="4"/>
        <v>127</v>
      </c>
      <c r="G131" s="34" t="s">
        <v>70</v>
      </c>
      <c r="H131" s="34" t="s">
        <v>70</v>
      </c>
      <c r="I131" s="56" t="str">
        <f t="shared" si="5"/>
        <v>1270SchA1d</v>
      </c>
      <c r="J131" s="56" t="s">
        <v>748</v>
      </c>
      <c r="L131" s="47">
        <v>0</v>
      </c>
      <c r="M131" s="7" t="s">
        <v>70</v>
      </c>
      <c r="N131" s="7">
        <v>12</v>
      </c>
      <c r="O131" s="7" t="s">
        <v>80</v>
      </c>
      <c r="P131" s="7" t="s">
        <v>570</v>
      </c>
      <c r="Q131" s="7" t="s">
        <v>571</v>
      </c>
    </row>
    <row r="132" spans="1:17" x14ac:dyDescent="0.2">
      <c r="A132" s="28">
        <f t="shared" si="6"/>
        <v>128</v>
      </c>
      <c r="B132" s="41"/>
      <c r="C132" s="41"/>
      <c r="D132" s="56" t="s">
        <v>749</v>
      </c>
      <c r="E132" s="56" t="s">
        <v>750</v>
      </c>
      <c r="F132" s="41">
        <f t="shared" si="4"/>
        <v>128</v>
      </c>
      <c r="G132" s="34" t="s">
        <v>70</v>
      </c>
      <c r="H132" s="34" t="s">
        <v>70</v>
      </c>
      <c r="I132" s="56" t="str">
        <f t="shared" si="5"/>
        <v>1280SchA1e</v>
      </c>
      <c r="J132" s="56" t="s">
        <v>750</v>
      </c>
      <c r="L132" s="47">
        <v>0</v>
      </c>
      <c r="M132" s="7" t="s">
        <v>70</v>
      </c>
      <c r="N132" s="7">
        <v>12</v>
      </c>
      <c r="O132" s="7" t="s">
        <v>80</v>
      </c>
      <c r="P132" s="7" t="s">
        <v>570</v>
      </c>
      <c r="Q132" s="7" t="s">
        <v>571</v>
      </c>
    </row>
    <row r="133" spans="1:17" x14ac:dyDescent="0.2">
      <c r="A133" s="28">
        <f t="shared" si="6"/>
        <v>129</v>
      </c>
      <c r="B133" s="41"/>
      <c r="C133" s="41"/>
      <c r="D133" s="56" t="s">
        <v>751</v>
      </c>
      <c r="E133" s="56" t="s">
        <v>752</v>
      </c>
      <c r="F133" s="41">
        <f t="shared" si="4"/>
        <v>129</v>
      </c>
      <c r="G133" s="34" t="s">
        <v>70</v>
      </c>
      <c r="H133" s="34" t="s">
        <v>70</v>
      </c>
      <c r="I133" s="56" t="str">
        <f t="shared" si="5"/>
        <v>1290SchA2a</v>
      </c>
      <c r="J133" s="56" t="s">
        <v>752</v>
      </c>
      <c r="L133" s="47"/>
      <c r="M133" s="7" t="s">
        <v>70</v>
      </c>
      <c r="N133" s="7">
        <v>11</v>
      </c>
      <c r="O133" s="7" t="s">
        <v>72</v>
      </c>
      <c r="P133" s="7" t="s">
        <v>512</v>
      </c>
      <c r="Q133" s="7"/>
    </row>
    <row r="134" spans="1:17" s="61" customFormat="1" x14ac:dyDescent="0.2">
      <c r="A134" s="28">
        <f t="shared" si="6"/>
        <v>130</v>
      </c>
      <c r="B134" s="41"/>
      <c r="C134" s="41"/>
      <c r="D134" s="61" t="s">
        <v>753</v>
      </c>
      <c r="E134" s="61" t="s">
        <v>754</v>
      </c>
      <c r="F134" s="41">
        <f t="shared" si="4"/>
        <v>130</v>
      </c>
      <c r="G134" s="34" t="s">
        <v>70</v>
      </c>
      <c r="H134" s="34" t="s">
        <v>69</v>
      </c>
      <c r="I134" s="56" t="str">
        <f t="shared" si="5"/>
        <v>1300SchA2b</v>
      </c>
      <c r="L134" s="91"/>
      <c r="M134" s="92" t="s">
        <v>70</v>
      </c>
      <c r="N134" s="92">
        <v>50</v>
      </c>
      <c r="O134" s="92" t="s">
        <v>72</v>
      </c>
      <c r="P134" s="92"/>
      <c r="Q134" s="92"/>
    </row>
    <row r="135" spans="1:17" x14ac:dyDescent="0.2">
      <c r="A135" s="28">
        <f t="shared" si="6"/>
        <v>131</v>
      </c>
      <c r="B135" s="41"/>
      <c r="C135" s="41"/>
      <c r="D135" s="56" t="s">
        <v>755</v>
      </c>
      <c r="E135" s="56" t="s">
        <v>756</v>
      </c>
      <c r="F135" s="41">
        <f t="shared" si="4"/>
        <v>131</v>
      </c>
      <c r="G135" s="34" t="s">
        <v>70</v>
      </c>
      <c r="H135" s="34" t="s">
        <v>70</v>
      </c>
      <c r="I135" s="56" t="str">
        <f t="shared" si="5"/>
        <v>1310SchA2c</v>
      </c>
      <c r="J135" s="56" t="s">
        <v>756</v>
      </c>
      <c r="L135" s="47"/>
      <c r="M135" s="7" t="s">
        <v>70</v>
      </c>
      <c r="N135" s="7">
        <v>11</v>
      </c>
      <c r="O135" s="7" t="s">
        <v>72</v>
      </c>
      <c r="P135" s="7" t="s">
        <v>95</v>
      </c>
    </row>
    <row r="136" spans="1:17" x14ac:dyDescent="0.2">
      <c r="A136" s="28">
        <f t="shared" si="6"/>
        <v>132</v>
      </c>
      <c r="B136" s="41"/>
      <c r="C136" s="41"/>
      <c r="D136" s="56" t="s">
        <v>757</v>
      </c>
      <c r="E136" s="56" t="s">
        <v>758</v>
      </c>
      <c r="F136" s="41">
        <f t="shared" ref="F136:F199" si="7">F135+1</f>
        <v>132</v>
      </c>
      <c r="G136" s="34" t="s">
        <v>70</v>
      </c>
      <c r="H136" s="34" t="s">
        <v>70</v>
      </c>
      <c r="I136" s="56" t="str">
        <f t="shared" ref="I136:I199" si="8">_xlfn.CONCAT(RIGHT(_xlfn.CONCAT("000",A136),3),0,E136)</f>
        <v>1320SchA2d</v>
      </c>
      <c r="J136" s="56" t="s">
        <v>758</v>
      </c>
      <c r="L136" s="47">
        <v>0</v>
      </c>
      <c r="M136" s="7" t="s">
        <v>70</v>
      </c>
      <c r="N136" s="7">
        <v>12</v>
      </c>
      <c r="O136" s="7" t="s">
        <v>80</v>
      </c>
      <c r="P136" s="7" t="s">
        <v>570</v>
      </c>
      <c r="Q136" s="7" t="s">
        <v>571</v>
      </c>
    </row>
    <row r="137" spans="1:17" x14ac:dyDescent="0.2">
      <c r="A137" s="28">
        <f t="shared" si="6"/>
        <v>133</v>
      </c>
      <c r="B137" s="41"/>
      <c r="C137" s="41"/>
      <c r="D137" s="56" t="s">
        <v>759</v>
      </c>
      <c r="E137" s="56" t="s">
        <v>760</v>
      </c>
      <c r="F137" s="41">
        <f t="shared" si="7"/>
        <v>133</v>
      </c>
      <c r="G137" s="34" t="s">
        <v>70</v>
      </c>
      <c r="H137" s="34" t="s">
        <v>70</v>
      </c>
      <c r="I137" s="56" t="str">
        <f t="shared" si="8"/>
        <v>1330SchA2e</v>
      </c>
      <c r="J137" s="56" t="s">
        <v>760</v>
      </c>
      <c r="L137" s="47">
        <v>0</v>
      </c>
      <c r="M137" s="7" t="s">
        <v>70</v>
      </c>
      <c r="N137" s="7">
        <v>12</v>
      </c>
      <c r="O137" s="7" t="s">
        <v>80</v>
      </c>
      <c r="P137" s="7" t="s">
        <v>570</v>
      </c>
      <c r="Q137" s="7" t="s">
        <v>571</v>
      </c>
    </row>
    <row r="138" spans="1:17" x14ac:dyDescent="0.2">
      <c r="A138" s="28">
        <f t="shared" si="6"/>
        <v>134</v>
      </c>
      <c r="B138" s="41"/>
      <c r="C138" s="41"/>
      <c r="D138" s="56" t="s">
        <v>761</v>
      </c>
      <c r="E138" s="56" t="s">
        <v>762</v>
      </c>
      <c r="F138" s="41">
        <f t="shared" si="7"/>
        <v>134</v>
      </c>
      <c r="G138" s="34" t="s">
        <v>70</v>
      </c>
      <c r="H138" s="34" t="s">
        <v>70</v>
      </c>
      <c r="I138" s="56" t="str">
        <f t="shared" si="8"/>
        <v>1340SchA3a</v>
      </c>
      <c r="J138" s="56" t="s">
        <v>762</v>
      </c>
      <c r="L138" s="47"/>
      <c r="M138" s="7" t="s">
        <v>70</v>
      </c>
      <c r="N138" s="7">
        <v>11</v>
      </c>
      <c r="O138" s="7" t="s">
        <v>72</v>
      </c>
      <c r="P138" s="7" t="s">
        <v>512</v>
      </c>
      <c r="Q138" s="7"/>
    </row>
    <row r="139" spans="1:17" s="61" customFormat="1" x14ac:dyDescent="0.2">
      <c r="A139" s="28">
        <f t="shared" si="6"/>
        <v>135</v>
      </c>
      <c r="B139" s="41"/>
      <c r="C139" s="41"/>
      <c r="D139" s="61" t="s">
        <v>763</v>
      </c>
      <c r="E139" s="61" t="s">
        <v>764</v>
      </c>
      <c r="F139" s="41">
        <f t="shared" si="7"/>
        <v>135</v>
      </c>
      <c r="G139" s="34" t="s">
        <v>70</v>
      </c>
      <c r="H139" s="34" t="s">
        <v>69</v>
      </c>
      <c r="I139" s="56" t="str">
        <f t="shared" si="8"/>
        <v>1350SchA3b</v>
      </c>
      <c r="L139" s="91"/>
      <c r="M139" s="92" t="s">
        <v>70</v>
      </c>
      <c r="N139" s="92">
        <v>50</v>
      </c>
      <c r="O139" s="92" t="s">
        <v>72</v>
      </c>
      <c r="P139" s="92"/>
      <c r="Q139" s="92"/>
    </row>
    <row r="140" spans="1:17" x14ac:dyDescent="0.2">
      <c r="A140" s="28">
        <f t="shared" si="6"/>
        <v>136</v>
      </c>
      <c r="B140" s="41"/>
      <c r="C140" s="41"/>
      <c r="D140" s="56" t="s">
        <v>755</v>
      </c>
      <c r="E140" s="56" t="s">
        <v>765</v>
      </c>
      <c r="F140" s="41">
        <f t="shared" si="7"/>
        <v>136</v>
      </c>
      <c r="G140" s="34" t="s">
        <v>70</v>
      </c>
      <c r="H140" s="34" t="s">
        <v>70</v>
      </c>
      <c r="I140" s="56" t="str">
        <f t="shared" si="8"/>
        <v>1360SchA3c</v>
      </c>
      <c r="J140" s="56" t="s">
        <v>765</v>
      </c>
      <c r="L140" s="47"/>
      <c r="M140" s="7" t="s">
        <v>70</v>
      </c>
      <c r="N140" s="7">
        <v>11</v>
      </c>
      <c r="O140" s="7" t="s">
        <v>72</v>
      </c>
      <c r="P140" s="7" t="s">
        <v>95</v>
      </c>
    </row>
    <row r="141" spans="1:17" x14ac:dyDescent="0.2">
      <c r="A141" s="28">
        <f t="shared" si="6"/>
        <v>137</v>
      </c>
      <c r="B141" s="41"/>
      <c r="C141" s="41"/>
      <c r="D141" s="56" t="s">
        <v>766</v>
      </c>
      <c r="E141" s="56" t="s">
        <v>767</v>
      </c>
      <c r="F141" s="41">
        <f t="shared" si="7"/>
        <v>137</v>
      </c>
      <c r="G141" s="34" t="s">
        <v>70</v>
      </c>
      <c r="H141" s="34" t="s">
        <v>70</v>
      </c>
      <c r="I141" s="56" t="str">
        <f t="shared" si="8"/>
        <v>1370SchA3d</v>
      </c>
      <c r="J141" s="56" t="s">
        <v>767</v>
      </c>
      <c r="L141" s="47">
        <v>0</v>
      </c>
      <c r="M141" s="7" t="s">
        <v>70</v>
      </c>
      <c r="N141" s="7">
        <v>12</v>
      </c>
      <c r="O141" s="7" t="s">
        <v>80</v>
      </c>
      <c r="P141" s="7" t="s">
        <v>570</v>
      </c>
      <c r="Q141" s="7" t="s">
        <v>571</v>
      </c>
    </row>
    <row r="142" spans="1:17" x14ac:dyDescent="0.2">
      <c r="A142" s="28">
        <f t="shared" si="6"/>
        <v>138</v>
      </c>
      <c r="B142" s="41"/>
      <c r="C142" s="41"/>
      <c r="D142" s="56" t="s">
        <v>768</v>
      </c>
      <c r="E142" s="56" t="s">
        <v>769</v>
      </c>
      <c r="F142" s="41">
        <f t="shared" si="7"/>
        <v>138</v>
      </c>
      <c r="G142" s="34" t="s">
        <v>70</v>
      </c>
      <c r="H142" s="34" t="s">
        <v>70</v>
      </c>
      <c r="I142" s="56" t="str">
        <f t="shared" si="8"/>
        <v>1380SchA3e</v>
      </c>
      <c r="J142" s="56" t="s">
        <v>769</v>
      </c>
      <c r="L142" s="47">
        <v>0</v>
      </c>
      <c r="M142" s="7" t="s">
        <v>70</v>
      </c>
      <c r="N142" s="7">
        <v>12</v>
      </c>
      <c r="O142" s="7" t="s">
        <v>80</v>
      </c>
      <c r="P142" s="7" t="s">
        <v>570</v>
      </c>
      <c r="Q142" s="7" t="s">
        <v>571</v>
      </c>
    </row>
    <row r="143" spans="1:17" x14ac:dyDescent="0.2">
      <c r="A143" s="28">
        <f t="shared" si="6"/>
        <v>139</v>
      </c>
      <c r="B143" s="41"/>
      <c r="C143" s="41"/>
      <c r="D143" s="56" t="s">
        <v>770</v>
      </c>
      <c r="E143" s="56" t="s">
        <v>771</v>
      </c>
      <c r="F143" s="41">
        <f t="shared" si="7"/>
        <v>139</v>
      </c>
      <c r="G143" s="34" t="s">
        <v>70</v>
      </c>
      <c r="H143" s="34" t="s">
        <v>70</v>
      </c>
      <c r="I143" s="56" t="str">
        <f t="shared" si="8"/>
        <v>1390SchA4a</v>
      </c>
      <c r="J143" s="56" t="s">
        <v>771</v>
      </c>
      <c r="L143" s="47"/>
      <c r="M143" s="7" t="s">
        <v>70</v>
      </c>
      <c r="N143" s="7">
        <v>11</v>
      </c>
      <c r="O143" s="7" t="s">
        <v>72</v>
      </c>
      <c r="P143" s="7" t="s">
        <v>512</v>
      </c>
      <c r="Q143" s="7"/>
    </row>
    <row r="144" spans="1:17" s="61" customFormat="1" x14ac:dyDescent="0.2">
      <c r="A144" s="28">
        <f t="shared" si="6"/>
        <v>140</v>
      </c>
      <c r="B144" s="41"/>
      <c r="C144" s="41"/>
      <c r="D144" s="61" t="s">
        <v>772</v>
      </c>
      <c r="E144" s="61" t="s">
        <v>773</v>
      </c>
      <c r="F144" s="41">
        <f t="shared" si="7"/>
        <v>140</v>
      </c>
      <c r="G144" s="34" t="s">
        <v>70</v>
      </c>
      <c r="H144" s="34" t="s">
        <v>69</v>
      </c>
      <c r="I144" s="61" t="str">
        <f t="shared" si="8"/>
        <v>1400SchA4b</v>
      </c>
      <c r="L144" s="91"/>
      <c r="M144" s="92" t="s">
        <v>70</v>
      </c>
      <c r="N144" s="92">
        <v>50</v>
      </c>
      <c r="O144" s="92" t="s">
        <v>72</v>
      </c>
      <c r="P144" s="92"/>
      <c r="Q144" s="92"/>
    </row>
    <row r="145" spans="1:17" x14ac:dyDescent="0.2">
      <c r="A145" s="28">
        <f t="shared" si="6"/>
        <v>141</v>
      </c>
      <c r="B145" s="41"/>
      <c r="C145" s="41"/>
      <c r="D145" s="56" t="s">
        <v>774</v>
      </c>
      <c r="E145" s="56" t="s">
        <v>775</v>
      </c>
      <c r="F145" s="41">
        <f t="shared" si="7"/>
        <v>141</v>
      </c>
      <c r="G145" s="34" t="s">
        <v>70</v>
      </c>
      <c r="H145" s="34" t="s">
        <v>70</v>
      </c>
      <c r="I145" s="56" t="str">
        <f t="shared" si="8"/>
        <v>1410SchA4c</v>
      </c>
      <c r="J145" s="56" t="s">
        <v>775</v>
      </c>
      <c r="L145" s="47"/>
      <c r="M145" s="7" t="s">
        <v>70</v>
      </c>
      <c r="N145" s="7">
        <v>11</v>
      </c>
      <c r="O145" s="7" t="s">
        <v>72</v>
      </c>
      <c r="P145" s="7" t="s">
        <v>95</v>
      </c>
    </row>
    <row r="146" spans="1:17" x14ac:dyDescent="0.2">
      <c r="A146" s="28">
        <f t="shared" si="6"/>
        <v>142</v>
      </c>
      <c r="B146" s="41"/>
      <c r="C146" s="41"/>
      <c r="D146" s="56" t="s">
        <v>776</v>
      </c>
      <c r="E146" s="56" t="s">
        <v>777</v>
      </c>
      <c r="F146" s="41">
        <f t="shared" si="7"/>
        <v>142</v>
      </c>
      <c r="G146" s="34" t="s">
        <v>70</v>
      </c>
      <c r="H146" s="34" t="s">
        <v>70</v>
      </c>
      <c r="I146" s="56" t="str">
        <f t="shared" si="8"/>
        <v>1420SchA4d</v>
      </c>
      <c r="J146" s="56" t="s">
        <v>777</v>
      </c>
      <c r="L146" s="47">
        <v>0</v>
      </c>
      <c r="M146" s="7" t="s">
        <v>70</v>
      </c>
      <c r="N146" s="7">
        <v>12</v>
      </c>
      <c r="O146" s="7" t="s">
        <v>80</v>
      </c>
      <c r="P146" s="7" t="s">
        <v>570</v>
      </c>
      <c r="Q146" s="7" t="s">
        <v>571</v>
      </c>
    </row>
    <row r="147" spans="1:17" x14ac:dyDescent="0.2">
      <c r="A147" s="28">
        <f t="shared" si="6"/>
        <v>143</v>
      </c>
      <c r="B147" s="41"/>
      <c r="C147" s="41"/>
      <c r="D147" s="56" t="s">
        <v>778</v>
      </c>
      <c r="E147" s="56" t="s">
        <v>779</v>
      </c>
      <c r="F147" s="41">
        <f t="shared" si="7"/>
        <v>143</v>
      </c>
      <c r="G147" s="34" t="s">
        <v>70</v>
      </c>
      <c r="H147" s="34" t="s">
        <v>70</v>
      </c>
      <c r="I147" s="56" t="str">
        <f t="shared" si="8"/>
        <v>1430SchA4e</v>
      </c>
      <c r="J147" s="56" t="s">
        <v>779</v>
      </c>
      <c r="L147" s="47">
        <v>0</v>
      </c>
      <c r="M147" s="7" t="s">
        <v>70</v>
      </c>
      <c r="N147" s="7">
        <v>12</v>
      </c>
      <c r="O147" s="7" t="s">
        <v>80</v>
      </c>
      <c r="P147" s="7" t="s">
        <v>570</v>
      </c>
      <c r="Q147" s="7" t="s">
        <v>571</v>
      </c>
    </row>
    <row r="148" spans="1:17" x14ac:dyDescent="0.2">
      <c r="A148" s="28">
        <f t="shared" si="6"/>
        <v>144</v>
      </c>
      <c r="B148" s="41"/>
      <c r="C148" s="41"/>
      <c r="D148" s="56" t="s">
        <v>780</v>
      </c>
      <c r="E148" s="56" t="s">
        <v>781</v>
      </c>
      <c r="F148" s="41">
        <f t="shared" si="7"/>
        <v>144</v>
      </c>
      <c r="G148" s="34" t="s">
        <v>70</v>
      </c>
      <c r="H148" s="34" t="s">
        <v>70</v>
      </c>
      <c r="I148" s="56" t="str">
        <f t="shared" si="8"/>
        <v>1440SchAAdditional</v>
      </c>
      <c r="J148" s="56" t="s">
        <v>781</v>
      </c>
      <c r="L148" s="54">
        <v>0</v>
      </c>
      <c r="M148" s="7" t="s">
        <v>69</v>
      </c>
      <c r="N148" s="41">
        <v>1</v>
      </c>
      <c r="O148" s="41" t="s">
        <v>80</v>
      </c>
      <c r="P148" s="41" t="s">
        <v>102</v>
      </c>
      <c r="Q148" s="41" t="s">
        <v>103</v>
      </c>
    </row>
    <row r="149" spans="1:17" s="96" customFormat="1" x14ac:dyDescent="0.2">
      <c r="A149" s="28">
        <f t="shared" si="6"/>
        <v>145</v>
      </c>
      <c r="B149" s="41"/>
      <c r="C149" s="41"/>
      <c r="D149" s="96" t="s">
        <v>782</v>
      </c>
      <c r="E149" s="96" t="s">
        <v>783</v>
      </c>
      <c r="F149" s="41">
        <f t="shared" si="7"/>
        <v>145</v>
      </c>
      <c r="G149" s="34" t="s">
        <v>70</v>
      </c>
      <c r="H149" s="34" t="s">
        <v>70</v>
      </c>
      <c r="I149" s="56" t="str">
        <f t="shared" si="8"/>
        <v>1450SchASum</v>
      </c>
      <c r="J149" s="96" t="s">
        <v>783</v>
      </c>
      <c r="L149" s="52">
        <v>0</v>
      </c>
      <c r="M149" s="35" t="s">
        <v>70</v>
      </c>
      <c r="N149" s="35">
        <v>12</v>
      </c>
      <c r="O149" s="35" t="s">
        <v>80</v>
      </c>
      <c r="P149" s="35" t="s">
        <v>570</v>
      </c>
      <c r="Q149" s="35" t="s">
        <v>571</v>
      </c>
    </row>
    <row r="150" spans="1:17" s="100" customFormat="1" x14ac:dyDescent="0.2">
      <c r="A150" s="28">
        <f t="shared" si="6"/>
        <v>146</v>
      </c>
      <c r="B150" s="41"/>
      <c r="C150" s="41"/>
      <c r="D150" s="100" t="s">
        <v>784</v>
      </c>
      <c r="E150" s="56" t="s">
        <v>785</v>
      </c>
      <c r="F150" s="41">
        <f t="shared" si="7"/>
        <v>146</v>
      </c>
      <c r="G150" s="34" t="s">
        <v>70</v>
      </c>
      <c r="H150" s="34" t="s">
        <v>69</v>
      </c>
      <c r="I150" s="56" t="str">
        <f t="shared" si="8"/>
        <v>1460AccountidDupe</v>
      </c>
      <c r="J150" s="56"/>
      <c r="L150" s="93"/>
      <c r="M150" s="37"/>
      <c r="N150" s="37"/>
      <c r="O150" s="37"/>
      <c r="P150" s="37"/>
      <c r="Q150" s="37"/>
    </row>
    <row r="151" spans="1:17" s="41" customFormat="1" x14ac:dyDescent="0.2">
      <c r="A151" s="28">
        <f t="shared" si="6"/>
        <v>147</v>
      </c>
      <c r="D151" s="34" t="s">
        <v>4</v>
      </c>
      <c r="E151" s="34" t="s">
        <v>786</v>
      </c>
      <c r="F151" s="41">
        <f t="shared" si="7"/>
        <v>147</v>
      </c>
      <c r="G151" s="34" t="s">
        <v>70</v>
      </c>
      <c r="H151" s="34" t="s">
        <v>69</v>
      </c>
      <c r="I151" s="56" t="str">
        <f t="shared" si="8"/>
        <v>1470TaxYearDupe</v>
      </c>
      <c r="J151" s="34"/>
      <c r="K151" s="41" t="s">
        <v>490</v>
      </c>
      <c r="L151" s="65">
        <v>2021</v>
      </c>
      <c r="M151" s="41" t="s">
        <v>69</v>
      </c>
      <c r="N151" s="41">
        <v>10</v>
      </c>
      <c r="O151" s="64" t="s">
        <v>72</v>
      </c>
      <c r="P151" s="64" t="s">
        <v>86</v>
      </c>
    </row>
    <row r="152" spans="1:17" s="100" customFormat="1" x14ac:dyDescent="0.2">
      <c r="A152" s="28">
        <f t="shared" si="6"/>
        <v>148</v>
      </c>
      <c r="B152" s="41"/>
      <c r="C152" s="41"/>
      <c r="D152" s="34" t="s">
        <v>787</v>
      </c>
      <c r="E152" s="56" t="s">
        <v>788</v>
      </c>
      <c r="F152" s="41">
        <f t="shared" si="7"/>
        <v>148</v>
      </c>
      <c r="G152" s="34" t="s">
        <v>70</v>
      </c>
      <c r="H152" s="34" t="s">
        <v>69</v>
      </c>
      <c r="I152" s="56" t="str">
        <f t="shared" si="8"/>
        <v>1480TaxpayerLastNameDupe</v>
      </c>
      <c r="J152" s="56"/>
      <c r="L152" s="54"/>
      <c r="M152" s="41" t="s">
        <v>70</v>
      </c>
      <c r="N152" s="7">
        <v>50</v>
      </c>
      <c r="O152" s="41" t="s">
        <v>72</v>
      </c>
      <c r="P152" s="41"/>
      <c r="Q152" s="41"/>
    </row>
    <row r="153" spans="1:17" s="100" customFormat="1" x14ac:dyDescent="0.2">
      <c r="A153" s="28">
        <f t="shared" si="6"/>
        <v>149</v>
      </c>
      <c r="B153" s="41"/>
      <c r="C153" s="41"/>
      <c r="D153" s="56" t="s">
        <v>789</v>
      </c>
      <c r="E153" s="56" t="s">
        <v>790</v>
      </c>
      <c r="F153" s="41">
        <f t="shared" si="7"/>
        <v>149</v>
      </c>
      <c r="G153" s="34" t="s">
        <v>70</v>
      </c>
      <c r="H153" s="34" t="s">
        <v>69</v>
      </c>
      <c r="I153" s="56" t="str">
        <f t="shared" si="8"/>
        <v>1490TaxpayerFirstNameDupe</v>
      </c>
      <c r="J153" s="56"/>
      <c r="L153" s="54"/>
      <c r="M153" s="41" t="s">
        <v>70</v>
      </c>
      <c r="N153" s="7">
        <v>50</v>
      </c>
      <c r="O153" s="41" t="s">
        <v>72</v>
      </c>
      <c r="P153" s="41"/>
      <c r="Q153" s="41"/>
    </row>
    <row r="154" spans="1:17" s="100" customFormat="1" x14ac:dyDescent="0.2">
      <c r="A154" s="28">
        <f t="shared" si="6"/>
        <v>150</v>
      </c>
      <c r="B154" s="41"/>
      <c r="C154" s="41"/>
      <c r="D154" s="56" t="s">
        <v>791</v>
      </c>
      <c r="E154" s="56" t="s">
        <v>792</v>
      </c>
      <c r="F154" s="41">
        <f t="shared" si="7"/>
        <v>150</v>
      </c>
      <c r="G154" s="34" t="s">
        <v>70</v>
      </c>
      <c r="H154" s="34" t="s">
        <v>69</v>
      </c>
      <c r="I154" s="56" t="str">
        <f t="shared" si="8"/>
        <v>1500TaxpayerSSNDupe</v>
      </c>
      <c r="J154" s="56"/>
      <c r="L154" s="47"/>
      <c r="M154" s="7" t="s">
        <v>70</v>
      </c>
      <c r="N154" s="7">
        <v>11</v>
      </c>
      <c r="O154" s="7" t="s">
        <v>72</v>
      </c>
      <c r="P154" s="7" t="s">
        <v>512</v>
      </c>
      <c r="Q154" s="7"/>
    </row>
    <row r="155" spans="1:17" s="100" customFormat="1" x14ac:dyDescent="0.2">
      <c r="A155" s="28">
        <f t="shared" si="6"/>
        <v>151</v>
      </c>
      <c r="B155" s="41"/>
      <c r="C155" s="41"/>
      <c r="D155" s="34" t="s">
        <v>793</v>
      </c>
      <c r="E155" s="56" t="s">
        <v>794</v>
      </c>
      <c r="F155" s="41">
        <f t="shared" si="7"/>
        <v>151</v>
      </c>
      <c r="G155" s="34" t="s">
        <v>70</v>
      </c>
      <c r="H155" s="34" t="s">
        <v>69</v>
      </c>
      <c r="I155" s="56" t="str">
        <f t="shared" si="8"/>
        <v>1510SpouseLastNameDupe</v>
      </c>
      <c r="J155" s="56"/>
      <c r="L155" s="54"/>
      <c r="M155" s="41" t="s">
        <v>70</v>
      </c>
      <c r="N155" s="7">
        <v>50</v>
      </c>
      <c r="O155" s="41" t="s">
        <v>72</v>
      </c>
      <c r="P155" s="41"/>
      <c r="Q155" s="41"/>
    </row>
    <row r="156" spans="1:17" s="100" customFormat="1" x14ac:dyDescent="0.2">
      <c r="A156" s="28">
        <f t="shared" si="6"/>
        <v>152</v>
      </c>
      <c r="B156" s="41"/>
      <c r="C156" s="41"/>
      <c r="D156" s="34" t="s">
        <v>795</v>
      </c>
      <c r="E156" s="56" t="s">
        <v>796</v>
      </c>
      <c r="F156" s="41">
        <f t="shared" si="7"/>
        <v>152</v>
      </c>
      <c r="G156" s="34" t="s">
        <v>70</v>
      </c>
      <c r="H156" s="34" t="s">
        <v>69</v>
      </c>
      <c r="I156" s="56" t="str">
        <f t="shared" si="8"/>
        <v>1520SpouseFirstNameDupe</v>
      </c>
      <c r="J156" s="56"/>
      <c r="L156" s="54"/>
      <c r="M156" s="41" t="s">
        <v>70</v>
      </c>
      <c r="N156" s="7">
        <v>50</v>
      </c>
      <c r="O156" s="41" t="s">
        <v>72</v>
      </c>
      <c r="P156" s="41"/>
      <c r="Q156" s="41"/>
    </row>
    <row r="157" spans="1:17" s="96" customFormat="1" x14ac:dyDescent="0.2">
      <c r="A157" s="28">
        <f t="shared" si="6"/>
        <v>153</v>
      </c>
      <c r="B157" s="41"/>
      <c r="C157" s="41"/>
      <c r="D157" s="51" t="s">
        <v>797</v>
      </c>
      <c r="E157" s="96" t="s">
        <v>798</v>
      </c>
      <c r="F157" s="41">
        <f t="shared" si="7"/>
        <v>153</v>
      </c>
      <c r="G157" s="34" t="s">
        <v>70</v>
      </c>
      <c r="H157" s="34" t="s">
        <v>69</v>
      </c>
      <c r="I157" s="56" t="str">
        <f t="shared" si="8"/>
        <v>1530SpouseSSNDupe</v>
      </c>
      <c r="L157" s="47"/>
      <c r="M157" s="7" t="s">
        <v>70</v>
      </c>
      <c r="N157" s="7">
        <v>11</v>
      </c>
      <c r="O157" s="7" t="s">
        <v>72</v>
      </c>
      <c r="P157" s="7" t="s">
        <v>512</v>
      </c>
      <c r="Q157" s="7"/>
    </row>
    <row r="158" spans="1:17" x14ac:dyDescent="0.2">
      <c r="A158" s="28">
        <f t="shared" si="6"/>
        <v>154</v>
      </c>
      <c r="B158" s="41"/>
      <c r="C158" s="41"/>
      <c r="D158" s="56" t="s">
        <v>799</v>
      </c>
      <c r="E158" s="56" t="s">
        <v>800</v>
      </c>
      <c r="F158" s="41">
        <f t="shared" si="7"/>
        <v>154</v>
      </c>
      <c r="G158" s="34" t="s">
        <v>70</v>
      </c>
      <c r="H158" s="34" t="s">
        <v>69</v>
      </c>
      <c r="I158" s="56" t="str">
        <f t="shared" si="8"/>
        <v>1540SchB1a</v>
      </c>
      <c r="J158" s="56" t="s">
        <v>800</v>
      </c>
      <c r="L158" s="47"/>
      <c r="M158" s="41" t="s">
        <v>69</v>
      </c>
      <c r="N158" s="7">
        <v>11</v>
      </c>
      <c r="O158" s="7" t="s">
        <v>72</v>
      </c>
      <c r="P158" s="7" t="s">
        <v>346</v>
      </c>
    </row>
    <row r="159" spans="1:17" s="61" customFormat="1" x14ac:dyDescent="0.2">
      <c r="A159" s="28">
        <f t="shared" si="6"/>
        <v>155</v>
      </c>
      <c r="B159" s="41"/>
      <c r="C159" s="41"/>
      <c r="D159" s="61" t="s">
        <v>801</v>
      </c>
      <c r="E159" s="61" t="s">
        <v>802</v>
      </c>
      <c r="F159" s="41">
        <f t="shared" si="7"/>
        <v>155</v>
      </c>
      <c r="G159" s="34" t="s">
        <v>70</v>
      </c>
      <c r="H159" s="34" t="s">
        <v>69</v>
      </c>
      <c r="I159" s="56" t="str">
        <f t="shared" si="8"/>
        <v>1550SchB1b</v>
      </c>
      <c r="L159" s="91"/>
      <c r="M159" s="41" t="s">
        <v>69</v>
      </c>
      <c r="N159" s="92">
        <v>50</v>
      </c>
      <c r="O159" s="92" t="s">
        <v>72</v>
      </c>
      <c r="P159" s="92"/>
      <c r="Q159" s="92"/>
    </row>
    <row r="160" spans="1:17" x14ac:dyDescent="0.2">
      <c r="A160" s="28">
        <f t="shared" si="6"/>
        <v>156</v>
      </c>
      <c r="B160" s="41"/>
      <c r="C160" s="41"/>
      <c r="D160" s="56" t="s">
        <v>803</v>
      </c>
      <c r="E160" s="56" t="s">
        <v>804</v>
      </c>
      <c r="F160" s="41">
        <f t="shared" si="7"/>
        <v>156</v>
      </c>
      <c r="G160" s="34" t="s">
        <v>70</v>
      </c>
      <c r="H160" s="34" t="s">
        <v>69</v>
      </c>
      <c r="I160" s="56" t="str">
        <f t="shared" si="8"/>
        <v>1560SchB1c</v>
      </c>
      <c r="J160" s="56" t="s">
        <v>804</v>
      </c>
      <c r="L160" s="47">
        <v>0</v>
      </c>
      <c r="M160" s="41" t="s">
        <v>69</v>
      </c>
      <c r="N160" s="7">
        <v>12</v>
      </c>
      <c r="O160" s="7" t="s">
        <v>80</v>
      </c>
      <c r="P160" s="7" t="s">
        <v>570</v>
      </c>
      <c r="Q160" s="7" t="s">
        <v>140</v>
      </c>
    </row>
    <row r="161" spans="1:17" x14ac:dyDescent="0.2">
      <c r="A161" s="28">
        <f t="shared" si="6"/>
        <v>157</v>
      </c>
      <c r="B161" s="41"/>
      <c r="C161" s="41"/>
      <c r="D161" s="56" t="s">
        <v>805</v>
      </c>
      <c r="E161" s="56" t="s">
        <v>806</v>
      </c>
      <c r="F161" s="41">
        <f t="shared" si="7"/>
        <v>157</v>
      </c>
      <c r="G161" s="34" t="s">
        <v>70</v>
      </c>
      <c r="H161" s="34" t="s">
        <v>69</v>
      </c>
      <c r="I161" s="56" t="str">
        <f t="shared" si="8"/>
        <v>1570SchB1d</v>
      </c>
      <c r="J161" s="56" t="s">
        <v>806</v>
      </c>
      <c r="L161" s="47">
        <v>0</v>
      </c>
      <c r="M161" s="41" t="s">
        <v>69</v>
      </c>
      <c r="N161" s="7">
        <v>8</v>
      </c>
      <c r="O161" s="7" t="s">
        <v>80</v>
      </c>
      <c r="P161" s="7" t="s">
        <v>143</v>
      </c>
      <c r="Q161" s="7" t="s">
        <v>144</v>
      </c>
    </row>
    <row r="162" spans="1:17" x14ac:dyDescent="0.2">
      <c r="A162" s="28">
        <f t="shared" si="6"/>
        <v>158</v>
      </c>
      <c r="B162" s="41"/>
      <c r="C162" s="41"/>
      <c r="D162" s="56" t="s">
        <v>807</v>
      </c>
      <c r="E162" s="56" t="s">
        <v>808</v>
      </c>
      <c r="F162" s="41">
        <f t="shared" si="7"/>
        <v>158</v>
      </c>
      <c r="G162" s="34" t="s">
        <v>70</v>
      </c>
      <c r="H162" s="34" t="s">
        <v>69</v>
      </c>
      <c r="I162" s="56" t="str">
        <f t="shared" si="8"/>
        <v>1580SchB1e</v>
      </c>
      <c r="J162" s="56" t="s">
        <v>808</v>
      </c>
      <c r="L162" s="47">
        <v>0</v>
      </c>
      <c r="M162" s="41" t="s">
        <v>69</v>
      </c>
      <c r="N162" s="7">
        <v>12</v>
      </c>
      <c r="O162" s="7" t="s">
        <v>80</v>
      </c>
      <c r="P162" s="7" t="s">
        <v>570</v>
      </c>
      <c r="Q162" s="7" t="s">
        <v>140</v>
      </c>
    </row>
    <row r="163" spans="1:17" x14ac:dyDescent="0.2">
      <c r="A163" s="28">
        <f t="shared" si="6"/>
        <v>159</v>
      </c>
      <c r="B163" s="41"/>
      <c r="C163" s="41"/>
      <c r="D163" s="56" t="s">
        <v>809</v>
      </c>
      <c r="E163" s="56" t="s">
        <v>810</v>
      </c>
      <c r="F163" s="41">
        <f t="shared" si="7"/>
        <v>159</v>
      </c>
      <c r="G163" s="34" t="s">
        <v>70</v>
      </c>
      <c r="H163" s="34" t="s">
        <v>69</v>
      </c>
      <c r="I163" s="56" t="str">
        <f t="shared" si="8"/>
        <v>1590SchB2a</v>
      </c>
      <c r="J163" s="56" t="s">
        <v>810</v>
      </c>
      <c r="L163" s="47"/>
      <c r="M163" s="41" t="s">
        <v>69</v>
      </c>
      <c r="N163" s="7">
        <v>11</v>
      </c>
      <c r="O163" s="7" t="s">
        <v>72</v>
      </c>
      <c r="P163" s="7" t="s">
        <v>346</v>
      </c>
    </row>
    <row r="164" spans="1:17" s="61" customFormat="1" x14ac:dyDescent="0.2">
      <c r="A164" s="28">
        <f t="shared" si="6"/>
        <v>160</v>
      </c>
      <c r="B164" s="41"/>
      <c r="C164" s="41"/>
      <c r="D164" s="61" t="s">
        <v>811</v>
      </c>
      <c r="E164" s="61" t="s">
        <v>812</v>
      </c>
      <c r="F164" s="41">
        <f t="shared" si="7"/>
        <v>160</v>
      </c>
      <c r="G164" s="34" t="s">
        <v>70</v>
      </c>
      <c r="H164" s="34" t="s">
        <v>69</v>
      </c>
      <c r="I164" s="56" t="str">
        <f t="shared" si="8"/>
        <v>1600SchB2b</v>
      </c>
      <c r="L164" s="91"/>
      <c r="M164" s="41" t="s">
        <v>69</v>
      </c>
      <c r="N164" s="92">
        <v>50</v>
      </c>
      <c r="O164" s="92" t="s">
        <v>72</v>
      </c>
      <c r="P164" s="92"/>
      <c r="Q164" s="92"/>
    </row>
    <row r="165" spans="1:17" x14ac:dyDescent="0.2">
      <c r="A165" s="28">
        <f t="shared" si="6"/>
        <v>161</v>
      </c>
      <c r="B165" s="41"/>
      <c r="C165" s="41"/>
      <c r="D165" s="56" t="s">
        <v>813</v>
      </c>
      <c r="E165" s="56" t="s">
        <v>814</v>
      </c>
      <c r="F165" s="41">
        <f t="shared" si="7"/>
        <v>161</v>
      </c>
      <c r="G165" s="34" t="s">
        <v>70</v>
      </c>
      <c r="H165" s="34" t="s">
        <v>69</v>
      </c>
      <c r="I165" s="56" t="str">
        <f t="shared" si="8"/>
        <v>1610SchB2c</v>
      </c>
      <c r="J165" s="56" t="s">
        <v>814</v>
      </c>
      <c r="L165" s="47">
        <v>0</v>
      </c>
      <c r="M165" s="41" t="s">
        <v>69</v>
      </c>
      <c r="N165" s="7">
        <v>12</v>
      </c>
      <c r="O165" s="7" t="s">
        <v>80</v>
      </c>
      <c r="P165" s="7" t="s">
        <v>570</v>
      </c>
      <c r="Q165" s="7" t="s">
        <v>140</v>
      </c>
    </row>
    <row r="166" spans="1:17" x14ac:dyDescent="0.2">
      <c r="A166" s="28">
        <f t="shared" si="6"/>
        <v>162</v>
      </c>
      <c r="B166" s="41"/>
      <c r="C166" s="41"/>
      <c r="D166" s="56" t="s">
        <v>815</v>
      </c>
      <c r="E166" s="56" t="s">
        <v>816</v>
      </c>
      <c r="F166" s="41">
        <f t="shared" si="7"/>
        <v>162</v>
      </c>
      <c r="G166" s="34" t="s">
        <v>70</v>
      </c>
      <c r="H166" s="34" t="s">
        <v>69</v>
      </c>
      <c r="I166" s="56" t="str">
        <f t="shared" si="8"/>
        <v>1620SchB2d</v>
      </c>
      <c r="J166" s="56" t="s">
        <v>816</v>
      </c>
      <c r="L166" s="47">
        <v>0</v>
      </c>
      <c r="M166" s="41" t="s">
        <v>69</v>
      </c>
      <c r="N166" s="7">
        <v>8</v>
      </c>
      <c r="O166" s="7" t="s">
        <v>80</v>
      </c>
      <c r="P166" s="7" t="s">
        <v>143</v>
      </c>
      <c r="Q166" s="7" t="s">
        <v>144</v>
      </c>
    </row>
    <row r="167" spans="1:17" x14ac:dyDescent="0.2">
      <c r="A167" s="28">
        <f t="shared" si="6"/>
        <v>163</v>
      </c>
      <c r="B167" s="41"/>
      <c r="C167" s="41"/>
      <c r="D167" s="56" t="s">
        <v>817</v>
      </c>
      <c r="E167" s="56" t="s">
        <v>818</v>
      </c>
      <c r="F167" s="41">
        <f t="shared" si="7"/>
        <v>163</v>
      </c>
      <c r="G167" s="34" t="s">
        <v>70</v>
      </c>
      <c r="H167" s="34" t="s">
        <v>69</v>
      </c>
      <c r="I167" s="56" t="str">
        <f t="shared" si="8"/>
        <v>1630SchB2e</v>
      </c>
      <c r="J167" s="56" t="s">
        <v>818</v>
      </c>
      <c r="L167" s="47">
        <v>0</v>
      </c>
      <c r="M167" s="41" t="s">
        <v>69</v>
      </c>
      <c r="N167" s="7">
        <v>12</v>
      </c>
      <c r="O167" s="7" t="s">
        <v>80</v>
      </c>
      <c r="P167" s="7" t="s">
        <v>570</v>
      </c>
      <c r="Q167" s="7" t="s">
        <v>140</v>
      </c>
    </row>
    <row r="168" spans="1:17" x14ac:dyDescent="0.2">
      <c r="A168" s="28">
        <f t="shared" ref="A168:A231" si="9">A167+1</f>
        <v>164</v>
      </c>
      <c r="B168" s="41"/>
      <c r="C168" s="41"/>
      <c r="D168" s="56" t="s">
        <v>819</v>
      </c>
      <c r="E168" s="56" t="s">
        <v>820</v>
      </c>
      <c r="F168" s="41">
        <f t="shared" si="7"/>
        <v>164</v>
      </c>
      <c r="G168" s="34" t="s">
        <v>70</v>
      </c>
      <c r="H168" s="34" t="s">
        <v>69</v>
      </c>
      <c r="I168" s="56" t="str">
        <f t="shared" si="8"/>
        <v>1640SchB3a</v>
      </c>
      <c r="J168" s="56" t="s">
        <v>820</v>
      </c>
      <c r="L168" s="47"/>
      <c r="M168" s="41" t="s">
        <v>69</v>
      </c>
      <c r="N168" s="7">
        <v>11</v>
      </c>
      <c r="O168" s="7" t="s">
        <v>72</v>
      </c>
      <c r="P168" s="7" t="s">
        <v>346</v>
      </c>
    </row>
    <row r="169" spans="1:17" s="61" customFormat="1" x14ac:dyDescent="0.2">
      <c r="A169" s="28">
        <f t="shared" si="9"/>
        <v>165</v>
      </c>
      <c r="B169" s="41"/>
      <c r="C169" s="41"/>
      <c r="D169" s="61" t="s">
        <v>821</v>
      </c>
      <c r="E169" s="61" t="s">
        <v>822</v>
      </c>
      <c r="F169" s="41">
        <f t="shared" si="7"/>
        <v>165</v>
      </c>
      <c r="G169" s="34" t="s">
        <v>70</v>
      </c>
      <c r="H169" s="34" t="s">
        <v>69</v>
      </c>
      <c r="I169" s="56" t="str">
        <f t="shared" si="8"/>
        <v>1650SchB3b</v>
      </c>
      <c r="L169" s="91"/>
      <c r="M169" s="41" t="s">
        <v>69</v>
      </c>
      <c r="N169" s="92">
        <v>50</v>
      </c>
      <c r="O169" s="92" t="s">
        <v>72</v>
      </c>
      <c r="P169" s="92"/>
      <c r="Q169" s="92"/>
    </row>
    <row r="170" spans="1:17" x14ac:dyDescent="0.2">
      <c r="A170" s="28">
        <f t="shared" si="9"/>
        <v>166</v>
      </c>
      <c r="B170" s="41"/>
      <c r="C170" s="41"/>
      <c r="D170" s="56" t="s">
        <v>823</v>
      </c>
      <c r="E170" s="56" t="s">
        <v>824</v>
      </c>
      <c r="F170" s="41">
        <f t="shared" si="7"/>
        <v>166</v>
      </c>
      <c r="G170" s="34" t="s">
        <v>70</v>
      </c>
      <c r="H170" s="34" t="s">
        <v>69</v>
      </c>
      <c r="I170" s="56" t="str">
        <f t="shared" si="8"/>
        <v>1660SchB3c</v>
      </c>
      <c r="J170" s="56" t="s">
        <v>824</v>
      </c>
      <c r="L170" s="47">
        <v>0</v>
      </c>
      <c r="M170" s="41" t="s">
        <v>69</v>
      </c>
      <c r="N170" s="7">
        <v>12</v>
      </c>
      <c r="O170" s="7" t="s">
        <v>80</v>
      </c>
      <c r="P170" s="7" t="s">
        <v>570</v>
      </c>
      <c r="Q170" s="7" t="s">
        <v>140</v>
      </c>
    </row>
    <row r="171" spans="1:17" x14ac:dyDescent="0.2">
      <c r="A171" s="28">
        <f t="shared" si="9"/>
        <v>167</v>
      </c>
      <c r="B171" s="41"/>
      <c r="C171" s="41"/>
      <c r="D171" s="56" t="s">
        <v>825</v>
      </c>
      <c r="E171" s="56" t="s">
        <v>826</v>
      </c>
      <c r="F171" s="41">
        <f t="shared" si="7"/>
        <v>167</v>
      </c>
      <c r="G171" s="34" t="s">
        <v>70</v>
      </c>
      <c r="H171" s="34" t="s">
        <v>69</v>
      </c>
      <c r="I171" s="56" t="str">
        <f t="shared" si="8"/>
        <v>1670SchB3d</v>
      </c>
      <c r="J171" s="56" t="s">
        <v>826</v>
      </c>
      <c r="L171" s="47">
        <v>0</v>
      </c>
      <c r="M171" s="41" t="s">
        <v>69</v>
      </c>
      <c r="N171" s="7">
        <v>8</v>
      </c>
      <c r="O171" s="7" t="s">
        <v>80</v>
      </c>
      <c r="P171" s="7" t="s">
        <v>143</v>
      </c>
      <c r="Q171" s="7" t="s">
        <v>144</v>
      </c>
    </row>
    <row r="172" spans="1:17" x14ac:dyDescent="0.2">
      <c r="A172" s="28">
        <f t="shared" si="9"/>
        <v>168</v>
      </c>
      <c r="B172" s="41"/>
      <c r="C172" s="41"/>
      <c r="D172" s="56" t="s">
        <v>827</v>
      </c>
      <c r="E172" s="56" t="s">
        <v>828</v>
      </c>
      <c r="F172" s="41">
        <f t="shared" si="7"/>
        <v>168</v>
      </c>
      <c r="G172" s="34" t="s">
        <v>70</v>
      </c>
      <c r="H172" s="34" t="s">
        <v>69</v>
      </c>
      <c r="I172" s="56" t="str">
        <f t="shared" si="8"/>
        <v>1680SchB3e</v>
      </c>
      <c r="J172" s="56" t="s">
        <v>828</v>
      </c>
      <c r="L172" s="47">
        <v>0</v>
      </c>
      <c r="M172" s="41" t="s">
        <v>69</v>
      </c>
      <c r="N172" s="7">
        <v>12</v>
      </c>
      <c r="O172" s="7" t="s">
        <v>80</v>
      </c>
      <c r="P172" s="7" t="s">
        <v>570</v>
      </c>
      <c r="Q172" s="7" t="s">
        <v>140</v>
      </c>
    </row>
    <row r="173" spans="1:17" x14ac:dyDescent="0.2">
      <c r="A173" s="28">
        <f t="shared" si="9"/>
        <v>169</v>
      </c>
      <c r="B173" s="41"/>
      <c r="C173" s="41"/>
      <c r="D173" s="56" t="s">
        <v>829</v>
      </c>
      <c r="E173" s="56" t="s">
        <v>830</v>
      </c>
      <c r="F173" s="41">
        <f t="shared" si="7"/>
        <v>169</v>
      </c>
      <c r="G173" s="34" t="s">
        <v>70</v>
      </c>
      <c r="H173" s="34" t="s">
        <v>69</v>
      </c>
      <c r="I173" s="56" t="str">
        <f t="shared" si="8"/>
        <v>1690SchB4a</v>
      </c>
      <c r="J173" s="56" t="s">
        <v>830</v>
      </c>
      <c r="L173" s="47"/>
      <c r="M173" s="41" t="s">
        <v>69</v>
      </c>
      <c r="N173" s="7">
        <v>11</v>
      </c>
      <c r="O173" s="7" t="s">
        <v>72</v>
      </c>
      <c r="P173" s="7" t="s">
        <v>346</v>
      </c>
    </row>
    <row r="174" spans="1:17" s="61" customFormat="1" x14ac:dyDescent="0.2">
      <c r="A174" s="28">
        <f t="shared" si="9"/>
        <v>170</v>
      </c>
      <c r="B174" s="41"/>
      <c r="C174" s="41"/>
      <c r="D174" s="61" t="s">
        <v>831</v>
      </c>
      <c r="E174" s="61" t="s">
        <v>832</v>
      </c>
      <c r="F174" s="41">
        <f t="shared" si="7"/>
        <v>170</v>
      </c>
      <c r="G174" s="34" t="s">
        <v>70</v>
      </c>
      <c r="H174" s="34" t="s">
        <v>69</v>
      </c>
      <c r="I174" s="56" t="str">
        <f t="shared" si="8"/>
        <v>1700SchB4b</v>
      </c>
      <c r="L174" s="91"/>
      <c r="M174" s="41" t="s">
        <v>69</v>
      </c>
      <c r="N174" s="92">
        <v>50</v>
      </c>
      <c r="O174" s="92" t="s">
        <v>72</v>
      </c>
      <c r="P174" s="92"/>
      <c r="Q174" s="92"/>
    </row>
    <row r="175" spans="1:17" x14ac:dyDescent="0.2">
      <c r="A175" s="28">
        <f t="shared" si="9"/>
        <v>171</v>
      </c>
      <c r="B175" s="41"/>
      <c r="C175" s="41"/>
      <c r="D175" s="56" t="s">
        <v>833</v>
      </c>
      <c r="E175" s="56" t="s">
        <v>834</v>
      </c>
      <c r="F175" s="41">
        <f t="shared" si="7"/>
        <v>171</v>
      </c>
      <c r="G175" s="34" t="s">
        <v>70</v>
      </c>
      <c r="H175" s="34" t="s">
        <v>69</v>
      </c>
      <c r="I175" s="56" t="str">
        <f t="shared" si="8"/>
        <v>1710SchB4c</v>
      </c>
      <c r="J175" s="56" t="s">
        <v>834</v>
      </c>
      <c r="L175" s="47">
        <v>0</v>
      </c>
      <c r="M175" s="41" t="s">
        <v>69</v>
      </c>
      <c r="N175" s="7">
        <v>12</v>
      </c>
      <c r="O175" s="7" t="s">
        <v>80</v>
      </c>
      <c r="P175" s="7" t="s">
        <v>570</v>
      </c>
      <c r="Q175" s="7" t="s">
        <v>140</v>
      </c>
    </row>
    <row r="176" spans="1:17" x14ac:dyDescent="0.2">
      <c r="A176" s="28">
        <f t="shared" si="9"/>
        <v>172</v>
      </c>
      <c r="B176" s="41"/>
      <c r="C176" s="41"/>
      <c r="D176" s="56" t="s">
        <v>835</v>
      </c>
      <c r="E176" s="56" t="s">
        <v>836</v>
      </c>
      <c r="F176" s="41">
        <f t="shared" si="7"/>
        <v>172</v>
      </c>
      <c r="G176" s="34" t="s">
        <v>70</v>
      </c>
      <c r="H176" s="34" t="s">
        <v>69</v>
      </c>
      <c r="I176" s="56" t="str">
        <f t="shared" si="8"/>
        <v>1720SchB4d</v>
      </c>
      <c r="J176" s="56" t="s">
        <v>836</v>
      </c>
      <c r="L176" s="47">
        <v>0</v>
      </c>
      <c r="M176" s="41" t="s">
        <v>69</v>
      </c>
      <c r="N176" s="7">
        <v>8</v>
      </c>
      <c r="O176" s="7" t="s">
        <v>80</v>
      </c>
      <c r="P176" s="7" t="s">
        <v>143</v>
      </c>
      <c r="Q176" s="7" t="s">
        <v>144</v>
      </c>
    </row>
    <row r="177" spans="1:17" x14ac:dyDescent="0.2">
      <c r="A177" s="28">
        <f t="shared" si="9"/>
        <v>173</v>
      </c>
      <c r="B177" s="41"/>
      <c r="C177" s="41"/>
      <c r="D177" s="56" t="s">
        <v>837</v>
      </c>
      <c r="E177" s="56" t="s">
        <v>838</v>
      </c>
      <c r="F177" s="41">
        <f t="shared" si="7"/>
        <v>173</v>
      </c>
      <c r="G177" s="34" t="s">
        <v>70</v>
      </c>
      <c r="H177" s="34" t="s">
        <v>69</v>
      </c>
      <c r="I177" s="56" t="str">
        <f t="shared" si="8"/>
        <v>1730SchB4e</v>
      </c>
      <c r="J177" s="56" t="s">
        <v>838</v>
      </c>
      <c r="L177" s="47">
        <v>0</v>
      </c>
      <c r="M177" s="41" t="s">
        <v>69</v>
      </c>
      <c r="N177" s="7">
        <v>12</v>
      </c>
      <c r="O177" s="7" t="s">
        <v>80</v>
      </c>
      <c r="P177" s="7" t="s">
        <v>570</v>
      </c>
      <c r="Q177" s="7" t="s">
        <v>140</v>
      </c>
    </row>
    <row r="178" spans="1:17" x14ac:dyDescent="0.2">
      <c r="A178" s="28">
        <f t="shared" si="9"/>
        <v>174</v>
      </c>
      <c r="B178" s="41"/>
      <c r="C178" s="41"/>
      <c r="D178" s="56" t="s">
        <v>839</v>
      </c>
      <c r="E178" s="56" t="s">
        <v>840</v>
      </c>
      <c r="F178" s="41">
        <f t="shared" si="7"/>
        <v>174</v>
      </c>
      <c r="G178" s="34" t="s">
        <v>70</v>
      </c>
      <c r="H178" s="34" t="s">
        <v>69</v>
      </c>
      <c r="I178" s="56" t="str">
        <f t="shared" si="8"/>
        <v>1740SchB5a</v>
      </c>
      <c r="J178" s="56" t="s">
        <v>840</v>
      </c>
      <c r="L178" s="47"/>
      <c r="M178" s="41" t="s">
        <v>69</v>
      </c>
      <c r="N178" s="7">
        <v>11</v>
      </c>
      <c r="O178" s="7" t="s">
        <v>72</v>
      </c>
      <c r="P178" s="7" t="s">
        <v>346</v>
      </c>
    </row>
    <row r="179" spans="1:17" s="61" customFormat="1" x14ac:dyDescent="0.2">
      <c r="A179" s="28">
        <f t="shared" si="9"/>
        <v>175</v>
      </c>
      <c r="B179" s="41"/>
      <c r="C179" s="41"/>
      <c r="D179" s="61" t="s">
        <v>841</v>
      </c>
      <c r="E179" s="61" t="s">
        <v>842</v>
      </c>
      <c r="F179" s="41">
        <f t="shared" si="7"/>
        <v>175</v>
      </c>
      <c r="G179" s="34" t="s">
        <v>70</v>
      </c>
      <c r="H179" s="34" t="s">
        <v>69</v>
      </c>
      <c r="I179" s="56" t="str">
        <f t="shared" si="8"/>
        <v>1750SchB5b</v>
      </c>
      <c r="L179" s="91"/>
      <c r="M179" s="41" t="s">
        <v>69</v>
      </c>
      <c r="N179" s="92">
        <v>50</v>
      </c>
      <c r="O179" s="92" t="s">
        <v>72</v>
      </c>
      <c r="P179" s="92"/>
      <c r="Q179" s="92"/>
    </row>
    <row r="180" spans="1:17" x14ac:dyDescent="0.2">
      <c r="A180" s="28">
        <f t="shared" si="9"/>
        <v>176</v>
      </c>
      <c r="B180" s="41"/>
      <c r="C180" s="41"/>
      <c r="D180" s="56" t="s">
        <v>843</v>
      </c>
      <c r="E180" s="56" t="s">
        <v>844</v>
      </c>
      <c r="F180" s="41">
        <f t="shared" si="7"/>
        <v>176</v>
      </c>
      <c r="G180" s="34" t="s">
        <v>70</v>
      </c>
      <c r="H180" s="34" t="s">
        <v>69</v>
      </c>
      <c r="I180" s="56" t="str">
        <f t="shared" si="8"/>
        <v>1760SchB5c</v>
      </c>
      <c r="J180" s="56" t="s">
        <v>844</v>
      </c>
      <c r="L180" s="47">
        <v>0</v>
      </c>
      <c r="M180" s="41" t="s">
        <v>69</v>
      </c>
      <c r="N180" s="7">
        <v>12</v>
      </c>
      <c r="O180" s="7" t="s">
        <v>80</v>
      </c>
      <c r="P180" s="7" t="s">
        <v>570</v>
      </c>
      <c r="Q180" s="7" t="s">
        <v>140</v>
      </c>
    </row>
    <row r="181" spans="1:17" x14ac:dyDescent="0.2">
      <c r="A181" s="28">
        <f t="shared" si="9"/>
        <v>177</v>
      </c>
      <c r="B181" s="41"/>
      <c r="C181" s="41"/>
      <c r="D181" s="56" t="s">
        <v>845</v>
      </c>
      <c r="E181" s="56" t="s">
        <v>846</v>
      </c>
      <c r="F181" s="41">
        <f t="shared" si="7"/>
        <v>177</v>
      </c>
      <c r="G181" s="34" t="s">
        <v>70</v>
      </c>
      <c r="H181" s="34" t="s">
        <v>69</v>
      </c>
      <c r="I181" s="56" t="str">
        <f t="shared" si="8"/>
        <v>1770SchB5d</v>
      </c>
      <c r="J181" s="56" t="s">
        <v>846</v>
      </c>
      <c r="L181" s="47">
        <v>0</v>
      </c>
      <c r="M181" s="41" t="s">
        <v>69</v>
      </c>
      <c r="N181" s="7">
        <v>8</v>
      </c>
      <c r="O181" s="7" t="s">
        <v>80</v>
      </c>
      <c r="P181" s="7" t="s">
        <v>143</v>
      </c>
      <c r="Q181" s="7" t="s">
        <v>144</v>
      </c>
    </row>
    <row r="182" spans="1:17" x14ac:dyDescent="0.2">
      <c r="A182" s="28">
        <f t="shared" si="9"/>
        <v>178</v>
      </c>
      <c r="B182" s="41"/>
      <c r="C182" s="41"/>
      <c r="D182" s="56" t="s">
        <v>847</v>
      </c>
      <c r="E182" s="56" t="s">
        <v>848</v>
      </c>
      <c r="F182" s="41">
        <f t="shared" si="7"/>
        <v>178</v>
      </c>
      <c r="G182" s="34" t="s">
        <v>70</v>
      </c>
      <c r="H182" s="34" t="s">
        <v>69</v>
      </c>
      <c r="I182" s="56" t="str">
        <f t="shared" si="8"/>
        <v>1780SchB5e</v>
      </c>
      <c r="J182" s="56" t="s">
        <v>848</v>
      </c>
      <c r="L182" s="47">
        <v>0</v>
      </c>
      <c r="M182" s="41" t="s">
        <v>69</v>
      </c>
      <c r="N182" s="7">
        <v>12</v>
      </c>
      <c r="O182" s="7" t="s">
        <v>80</v>
      </c>
      <c r="P182" s="7" t="s">
        <v>570</v>
      </c>
      <c r="Q182" s="7" t="s">
        <v>140</v>
      </c>
    </row>
    <row r="183" spans="1:17" x14ac:dyDescent="0.2">
      <c r="A183" s="28">
        <f t="shared" si="9"/>
        <v>179</v>
      </c>
      <c r="B183" s="41"/>
      <c r="C183" s="41"/>
      <c r="D183" s="56" t="s">
        <v>849</v>
      </c>
      <c r="E183" s="56" t="s">
        <v>850</v>
      </c>
      <c r="F183" s="41">
        <f t="shared" si="7"/>
        <v>179</v>
      </c>
      <c r="G183" s="34" t="s">
        <v>70</v>
      </c>
      <c r="H183" s="34" t="s">
        <v>69</v>
      </c>
      <c r="I183" s="56" t="str">
        <f t="shared" si="8"/>
        <v>1790SchBAdditional</v>
      </c>
      <c r="J183" s="56" t="s">
        <v>850</v>
      </c>
      <c r="L183" s="54">
        <v>0</v>
      </c>
      <c r="M183" s="41" t="s">
        <v>69</v>
      </c>
      <c r="N183" s="41">
        <v>1</v>
      </c>
      <c r="O183" s="41" t="s">
        <v>80</v>
      </c>
      <c r="P183" s="41" t="s">
        <v>102</v>
      </c>
      <c r="Q183" s="41" t="s">
        <v>103</v>
      </c>
    </row>
    <row r="184" spans="1:17" s="96" customFormat="1" x14ac:dyDescent="0.2">
      <c r="A184" s="28">
        <f t="shared" si="9"/>
        <v>180</v>
      </c>
      <c r="B184" s="41"/>
      <c r="C184" s="41"/>
      <c r="D184" s="96" t="s">
        <v>851</v>
      </c>
      <c r="E184" s="96" t="s">
        <v>852</v>
      </c>
      <c r="F184" s="41">
        <f t="shared" si="7"/>
        <v>180</v>
      </c>
      <c r="G184" s="34" t="s">
        <v>70</v>
      </c>
      <c r="H184" s="34" t="s">
        <v>69</v>
      </c>
      <c r="I184" s="56" t="str">
        <f t="shared" si="8"/>
        <v>1800SchBSum</v>
      </c>
      <c r="J184" s="96" t="s">
        <v>852</v>
      </c>
      <c r="L184" s="52">
        <v>0</v>
      </c>
      <c r="M184" s="41" t="s">
        <v>69</v>
      </c>
      <c r="N184" s="35">
        <v>12</v>
      </c>
      <c r="O184" s="35" t="s">
        <v>80</v>
      </c>
      <c r="P184" s="35" t="s">
        <v>570</v>
      </c>
      <c r="Q184" s="35" t="s">
        <v>140</v>
      </c>
    </row>
    <row r="185" spans="1:17" x14ac:dyDescent="0.2">
      <c r="A185" s="28">
        <f t="shared" si="9"/>
        <v>181</v>
      </c>
      <c r="B185" s="41"/>
      <c r="C185" s="41"/>
      <c r="D185" s="56" t="s">
        <v>853</v>
      </c>
      <c r="E185" s="56" t="s">
        <v>854</v>
      </c>
      <c r="F185" s="41">
        <f t="shared" si="7"/>
        <v>181</v>
      </c>
      <c r="G185" s="34" t="s">
        <v>70</v>
      </c>
      <c r="H185" s="34" t="s">
        <v>69</v>
      </c>
      <c r="I185" s="56" t="str">
        <f t="shared" si="8"/>
        <v>1810ASC1aCode</v>
      </c>
      <c r="L185" s="90"/>
      <c r="M185" s="68" t="s">
        <v>70</v>
      </c>
      <c r="N185" s="37">
        <v>3</v>
      </c>
      <c r="O185" s="68" t="s">
        <v>80</v>
      </c>
      <c r="P185" s="68" t="s">
        <v>855</v>
      </c>
      <c r="Q185" s="68" t="s">
        <v>856</v>
      </c>
    </row>
    <row r="186" spans="1:17" x14ac:dyDescent="0.2">
      <c r="A186" s="28">
        <f t="shared" si="9"/>
        <v>182</v>
      </c>
      <c r="B186" s="41"/>
      <c r="C186" s="41"/>
      <c r="D186" s="56" t="s">
        <v>857</v>
      </c>
      <c r="E186" s="56" t="s">
        <v>858</v>
      </c>
      <c r="F186" s="41">
        <f t="shared" si="7"/>
        <v>182</v>
      </c>
      <c r="G186" s="34" t="s">
        <v>70</v>
      </c>
      <c r="H186" s="34" t="s">
        <v>69</v>
      </c>
      <c r="I186" s="56" t="str">
        <f t="shared" si="8"/>
        <v>1820ASC1aFed</v>
      </c>
      <c r="L186" s="90">
        <v>0</v>
      </c>
      <c r="M186" s="41" t="s">
        <v>69</v>
      </c>
      <c r="N186" s="37">
        <v>12</v>
      </c>
      <c r="O186" s="68" t="s">
        <v>80</v>
      </c>
      <c r="P186" s="68" t="s">
        <v>552</v>
      </c>
      <c r="Q186" s="68" t="s">
        <v>136</v>
      </c>
    </row>
    <row r="187" spans="1:17" x14ac:dyDescent="0.2">
      <c r="A187" s="28">
        <f t="shared" si="9"/>
        <v>183</v>
      </c>
      <c r="B187" s="41"/>
      <c r="C187" s="41"/>
      <c r="D187" s="56" t="s">
        <v>859</v>
      </c>
      <c r="E187" s="56" t="s">
        <v>860</v>
      </c>
      <c r="F187" s="41">
        <f t="shared" si="7"/>
        <v>183</v>
      </c>
      <c r="G187" s="34" t="s">
        <v>70</v>
      </c>
      <c r="H187" s="34" t="s">
        <v>69</v>
      </c>
      <c r="I187" s="56" t="str">
        <f t="shared" si="8"/>
        <v>1830ASC1aM</v>
      </c>
      <c r="L187" s="90">
        <v>0</v>
      </c>
      <c r="M187" s="41" t="s">
        <v>69</v>
      </c>
      <c r="N187" s="37">
        <v>12</v>
      </c>
      <c r="O187" s="68" t="s">
        <v>80</v>
      </c>
      <c r="P187" s="68" t="s">
        <v>552</v>
      </c>
      <c r="Q187" s="68" t="s">
        <v>136</v>
      </c>
    </row>
    <row r="188" spans="1:17" x14ac:dyDescent="0.2">
      <c r="A188" s="28">
        <f t="shared" si="9"/>
        <v>184</v>
      </c>
      <c r="B188" s="41"/>
      <c r="C188" s="41"/>
      <c r="D188" s="56" t="s">
        <v>861</v>
      </c>
      <c r="E188" s="56" t="s">
        <v>862</v>
      </c>
      <c r="F188" s="41">
        <f t="shared" si="7"/>
        <v>184</v>
      </c>
      <c r="G188" s="34" t="s">
        <v>70</v>
      </c>
      <c r="H188" s="34" t="s">
        <v>69</v>
      </c>
      <c r="I188" s="56" t="str">
        <f t="shared" si="8"/>
        <v>1840ASC1bCode</v>
      </c>
      <c r="L188" s="90"/>
      <c r="M188" s="68" t="s">
        <v>70</v>
      </c>
      <c r="N188" s="37">
        <v>3</v>
      </c>
      <c r="O188" s="68" t="s">
        <v>80</v>
      </c>
      <c r="P188" s="68" t="s">
        <v>855</v>
      </c>
      <c r="Q188" s="68" t="s">
        <v>856</v>
      </c>
    </row>
    <row r="189" spans="1:17" x14ac:dyDescent="0.2">
      <c r="A189" s="28">
        <f t="shared" si="9"/>
        <v>185</v>
      </c>
      <c r="B189" s="41"/>
      <c r="C189" s="41"/>
      <c r="D189" s="56" t="s">
        <v>863</v>
      </c>
      <c r="E189" s="56" t="s">
        <v>864</v>
      </c>
      <c r="F189" s="41">
        <f t="shared" si="7"/>
        <v>185</v>
      </c>
      <c r="G189" s="34" t="s">
        <v>70</v>
      </c>
      <c r="H189" s="34" t="s">
        <v>69</v>
      </c>
      <c r="I189" s="56" t="str">
        <f t="shared" si="8"/>
        <v>1850ASC1bFed</v>
      </c>
      <c r="L189" s="90">
        <v>0</v>
      </c>
      <c r="M189" s="41" t="s">
        <v>69</v>
      </c>
      <c r="N189" s="37">
        <v>12</v>
      </c>
      <c r="O189" s="68" t="s">
        <v>80</v>
      </c>
      <c r="P189" s="68" t="s">
        <v>552</v>
      </c>
      <c r="Q189" s="68" t="s">
        <v>136</v>
      </c>
    </row>
    <row r="190" spans="1:17" x14ac:dyDescent="0.2">
      <c r="A190" s="28">
        <f t="shared" si="9"/>
        <v>186</v>
      </c>
      <c r="B190" s="41"/>
      <c r="C190" s="41"/>
      <c r="D190" s="56" t="s">
        <v>865</v>
      </c>
      <c r="E190" s="56" t="s">
        <v>866</v>
      </c>
      <c r="F190" s="41">
        <f t="shared" si="7"/>
        <v>186</v>
      </c>
      <c r="G190" s="34" t="s">
        <v>70</v>
      </c>
      <c r="H190" s="34" t="s">
        <v>69</v>
      </c>
      <c r="I190" s="56" t="str">
        <f t="shared" si="8"/>
        <v>1860ASC1bM</v>
      </c>
      <c r="L190" s="90">
        <v>0</v>
      </c>
      <c r="M190" s="41" t="s">
        <v>69</v>
      </c>
      <c r="N190" s="37">
        <v>12</v>
      </c>
      <c r="O190" s="68" t="s">
        <v>80</v>
      </c>
      <c r="P190" s="68" t="s">
        <v>552</v>
      </c>
      <c r="Q190" s="68" t="s">
        <v>136</v>
      </c>
    </row>
    <row r="191" spans="1:17" x14ac:dyDescent="0.2">
      <c r="A191" s="28">
        <f t="shared" si="9"/>
        <v>187</v>
      </c>
      <c r="B191" s="41"/>
      <c r="C191" s="41"/>
      <c r="D191" s="56" t="s">
        <v>867</v>
      </c>
      <c r="E191" s="56" t="s">
        <v>868</v>
      </c>
      <c r="F191" s="41">
        <f t="shared" si="7"/>
        <v>187</v>
      </c>
      <c r="G191" s="34" t="s">
        <v>70</v>
      </c>
      <c r="H191" s="34" t="s">
        <v>69</v>
      </c>
      <c r="I191" s="56" t="str">
        <f t="shared" si="8"/>
        <v>1870ASC1cCode</v>
      </c>
      <c r="L191" s="90"/>
      <c r="M191" s="68" t="s">
        <v>70</v>
      </c>
      <c r="N191" s="37">
        <v>3</v>
      </c>
      <c r="O191" s="68" t="s">
        <v>80</v>
      </c>
      <c r="P191" s="68" t="s">
        <v>855</v>
      </c>
      <c r="Q191" s="68" t="s">
        <v>856</v>
      </c>
    </row>
    <row r="192" spans="1:17" x14ac:dyDescent="0.2">
      <c r="A192" s="28">
        <f t="shared" si="9"/>
        <v>188</v>
      </c>
      <c r="B192" s="41"/>
      <c r="C192" s="41"/>
      <c r="D192" s="56" t="s">
        <v>869</v>
      </c>
      <c r="E192" s="56" t="s">
        <v>870</v>
      </c>
      <c r="F192" s="41">
        <f t="shared" si="7"/>
        <v>188</v>
      </c>
      <c r="G192" s="34" t="s">
        <v>70</v>
      </c>
      <c r="H192" s="34" t="s">
        <v>69</v>
      </c>
      <c r="I192" s="56" t="str">
        <f t="shared" si="8"/>
        <v>1880ASC1cFed</v>
      </c>
      <c r="L192" s="90">
        <v>0</v>
      </c>
      <c r="M192" s="41" t="s">
        <v>69</v>
      </c>
      <c r="N192" s="37">
        <v>12</v>
      </c>
      <c r="O192" s="68" t="s">
        <v>80</v>
      </c>
      <c r="P192" s="68" t="s">
        <v>552</v>
      </c>
      <c r="Q192" s="68" t="s">
        <v>136</v>
      </c>
    </row>
    <row r="193" spans="1:17" x14ac:dyDescent="0.2">
      <c r="A193" s="28">
        <f t="shared" si="9"/>
        <v>189</v>
      </c>
      <c r="B193" s="41"/>
      <c r="C193" s="41"/>
      <c r="D193" s="56" t="s">
        <v>871</v>
      </c>
      <c r="E193" s="56" t="s">
        <v>872</v>
      </c>
      <c r="F193" s="41">
        <f t="shared" si="7"/>
        <v>189</v>
      </c>
      <c r="G193" s="34" t="s">
        <v>70</v>
      </c>
      <c r="H193" s="34" t="s">
        <v>69</v>
      </c>
      <c r="I193" s="56" t="str">
        <f t="shared" si="8"/>
        <v>1890ASC1cM</v>
      </c>
      <c r="L193" s="90">
        <v>0</v>
      </c>
      <c r="M193" s="41" t="s">
        <v>69</v>
      </c>
      <c r="N193" s="37">
        <v>12</v>
      </c>
      <c r="O193" s="68" t="s">
        <v>80</v>
      </c>
      <c r="P193" s="68" t="s">
        <v>552</v>
      </c>
      <c r="Q193" s="68" t="s">
        <v>136</v>
      </c>
    </row>
    <row r="194" spans="1:17" x14ac:dyDescent="0.2">
      <c r="A194" s="28">
        <f t="shared" si="9"/>
        <v>190</v>
      </c>
      <c r="B194" s="41"/>
      <c r="C194" s="41"/>
      <c r="D194" s="56" t="s">
        <v>873</v>
      </c>
      <c r="E194" s="56" t="s">
        <v>874</v>
      </c>
      <c r="F194" s="41">
        <f t="shared" si="7"/>
        <v>190</v>
      </c>
      <c r="G194" s="34" t="s">
        <v>70</v>
      </c>
      <c r="H194" s="34" t="s">
        <v>69</v>
      </c>
      <c r="I194" s="56" t="str">
        <f t="shared" si="8"/>
        <v>1900ASC1dCode</v>
      </c>
      <c r="L194" s="90"/>
      <c r="M194" s="68" t="s">
        <v>70</v>
      </c>
      <c r="N194" s="37">
        <v>3</v>
      </c>
      <c r="O194" s="68" t="s">
        <v>80</v>
      </c>
      <c r="P194" s="68" t="s">
        <v>855</v>
      </c>
      <c r="Q194" s="68" t="s">
        <v>856</v>
      </c>
    </row>
    <row r="195" spans="1:17" x14ac:dyDescent="0.2">
      <c r="A195" s="28">
        <f t="shared" si="9"/>
        <v>191</v>
      </c>
      <c r="B195" s="41"/>
      <c r="C195" s="41"/>
      <c r="D195" s="56" t="s">
        <v>875</v>
      </c>
      <c r="E195" s="56" t="s">
        <v>876</v>
      </c>
      <c r="F195" s="41">
        <f t="shared" si="7"/>
        <v>191</v>
      </c>
      <c r="G195" s="34" t="s">
        <v>70</v>
      </c>
      <c r="H195" s="34" t="s">
        <v>69</v>
      </c>
      <c r="I195" s="56" t="str">
        <f t="shared" si="8"/>
        <v>1910ASC1dFed</v>
      </c>
      <c r="L195" s="90">
        <v>0</v>
      </c>
      <c r="M195" s="41" t="s">
        <v>69</v>
      </c>
      <c r="N195" s="37">
        <v>12</v>
      </c>
      <c r="O195" s="68" t="s">
        <v>80</v>
      </c>
      <c r="P195" s="68" t="s">
        <v>552</v>
      </c>
      <c r="Q195" s="68" t="s">
        <v>136</v>
      </c>
    </row>
    <row r="196" spans="1:17" x14ac:dyDescent="0.2">
      <c r="A196" s="28">
        <f t="shared" si="9"/>
        <v>192</v>
      </c>
      <c r="B196" s="41"/>
      <c r="C196" s="41"/>
      <c r="D196" s="56" t="s">
        <v>877</v>
      </c>
      <c r="E196" s="56" t="s">
        <v>878</v>
      </c>
      <c r="F196" s="41">
        <f t="shared" si="7"/>
        <v>192</v>
      </c>
      <c r="G196" s="34" t="s">
        <v>70</v>
      </c>
      <c r="H196" s="34" t="s">
        <v>69</v>
      </c>
      <c r="I196" s="56" t="str">
        <f t="shared" si="8"/>
        <v>1920ASC1dM</v>
      </c>
      <c r="L196" s="90">
        <v>0</v>
      </c>
      <c r="M196" s="41" t="s">
        <v>69</v>
      </c>
      <c r="N196" s="37">
        <v>12</v>
      </c>
      <c r="O196" s="68" t="s">
        <v>80</v>
      </c>
      <c r="P196" s="68" t="s">
        <v>552</v>
      </c>
      <c r="Q196" s="68" t="s">
        <v>136</v>
      </c>
    </row>
    <row r="197" spans="1:17" x14ac:dyDescent="0.2">
      <c r="A197" s="28">
        <f t="shared" si="9"/>
        <v>193</v>
      </c>
      <c r="B197" s="41"/>
      <c r="C197" s="41"/>
      <c r="D197" s="56" t="s">
        <v>879</v>
      </c>
      <c r="E197" s="56" t="s">
        <v>880</v>
      </c>
      <c r="F197" s="41">
        <f t="shared" si="7"/>
        <v>193</v>
      </c>
      <c r="G197" s="34" t="s">
        <v>70</v>
      </c>
      <c r="H197" s="34" t="s">
        <v>69</v>
      </c>
      <c r="I197" s="56" t="str">
        <f t="shared" si="8"/>
        <v>1930ASC1eCode</v>
      </c>
      <c r="L197" s="90"/>
      <c r="M197" s="68" t="s">
        <v>70</v>
      </c>
      <c r="N197" s="37">
        <v>3</v>
      </c>
      <c r="O197" s="68" t="s">
        <v>80</v>
      </c>
      <c r="P197" s="68" t="s">
        <v>855</v>
      </c>
      <c r="Q197" s="68" t="s">
        <v>856</v>
      </c>
    </row>
    <row r="198" spans="1:17" x14ac:dyDescent="0.2">
      <c r="A198" s="28">
        <f t="shared" si="9"/>
        <v>194</v>
      </c>
      <c r="B198" s="41"/>
      <c r="C198" s="41"/>
      <c r="D198" s="56" t="s">
        <v>881</v>
      </c>
      <c r="E198" s="56" t="s">
        <v>882</v>
      </c>
      <c r="F198" s="41">
        <f t="shared" si="7"/>
        <v>194</v>
      </c>
      <c r="G198" s="34" t="s">
        <v>70</v>
      </c>
      <c r="H198" s="34" t="s">
        <v>69</v>
      </c>
      <c r="I198" s="56" t="str">
        <f t="shared" si="8"/>
        <v>1940ASC1eFed</v>
      </c>
      <c r="L198" s="90">
        <v>0</v>
      </c>
      <c r="M198" s="41" t="s">
        <v>69</v>
      </c>
      <c r="N198" s="37">
        <v>12</v>
      </c>
      <c r="O198" s="68" t="s">
        <v>80</v>
      </c>
      <c r="P198" s="68" t="s">
        <v>552</v>
      </c>
      <c r="Q198" s="68" t="s">
        <v>136</v>
      </c>
    </row>
    <row r="199" spans="1:17" x14ac:dyDescent="0.2">
      <c r="A199" s="28">
        <f t="shared" si="9"/>
        <v>195</v>
      </c>
      <c r="B199" s="41"/>
      <c r="C199" s="41"/>
      <c r="D199" s="56" t="s">
        <v>883</v>
      </c>
      <c r="E199" s="56" t="s">
        <v>884</v>
      </c>
      <c r="F199" s="41">
        <f t="shared" si="7"/>
        <v>195</v>
      </c>
      <c r="G199" s="34" t="s">
        <v>70</v>
      </c>
      <c r="H199" s="34" t="s">
        <v>69</v>
      </c>
      <c r="I199" s="56" t="str">
        <f t="shared" si="8"/>
        <v>1950ASC1eM</v>
      </c>
      <c r="L199" s="90">
        <v>0</v>
      </c>
      <c r="M199" s="41" t="s">
        <v>69</v>
      </c>
      <c r="N199" s="37">
        <v>12</v>
      </c>
      <c r="O199" s="68" t="s">
        <v>80</v>
      </c>
      <c r="P199" s="68" t="s">
        <v>552</v>
      </c>
      <c r="Q199" s="68" t="s">
        <v>136</v>
      </c>
    </row>
    <row r="200" spans="1:17" x14ac:dyDescent="0.2">
      <c r="A200" s="28">
        <f t="shared" si="9"/>
        <v>196</v>
      </c>
      <c r="B200" s="41"/>
      <c r="C200" s="41"/>
      <c r="D200" s="56" t="s">
        <v>885</v>
      </c>
      <c r="E200" s="56" t="s">
        <v>886</v>
      </c>
      <c r="F200" s="41">
        <f t="shared" ref="F200:F250" si="10">F199+1</f>
        <v>196</v>
      </c>
      <c r="G200" s="34" t="s">
        <v>70</v>
      </c>
      <c r="H200" s="34" t="s">
        <v>69</v>
      </c>
      <c r="I200" s="56" t="str">
        <f t="shared" ref="I200:I246" si="11">_xlfn.CONCAT(RIGHT(_xlfn.CONCAT("000",A200),3),0,E200)</f>
        <v>1960ASC1fFed</v>
      </c>
      <c r="L200" s="90">
        <v>0</v>
      </c>
      <c r="M200" s="41" t="s">
        <v>69</v>
      </c>
      <c r="N200" s="37">
        <v>12</v>
      </c>
      <c r="O200" s="68" t="s">
        <v>80</v>
      </c>
      <c r="P200" s="68" t="s">
        <v>552</v>
      </c>
      <c r="Q200" s="68" t="s">
        <v>136</v>
      </c>
    </row>
    <row r="201" spans="1:17" x14ac:dyDescent="0.2">
      <c r="A201" s="28">
        <f t="shared" si="9"/>
        <v>197</v>
      </c>
      <c r="B201" s="41"/>
      <c r="C201" s="41"/>
      <c r="D201" s="96" t="s">
        <v>887</v>
      </c>
      <c r="E201" s="96" t="s">
        <v>888</v>
      </c>
      <c r="F201" s="41">
        <f t="shared" si="10"/>
        <v>197</v>
      </c>
      <c r="G201" s="34" t="s">
        <v>70</v>
      </c>
      <c r="H201" s="34" t="s">
        <v>69</v>
      </c>
      <c r="I201" s="56" t="str">
        <f t="shared" si="11"/>
        <v>1970ASC1fM</v>
      </c>
      <c r="J201" s="96"/>
      <c r="L201" s="90">
        <v>0</v>
      </c>
      <c r="M201" s="41" t="s">
        <v>69</v>
      </c>
      <c r="N201" s="37">
        <v>12</v>
      </c>
      <c r="O201" s="68" t="s">
        <v>80</v>
      </c>
      <c r="P201" s="68" t="s">
        <v>552</v>
      </c>
      <c r="Q201" s="68" t="s">
        <v>136</v>
      </c>
    </row>
    <row r="202" spans="1:17" x14ac:dyDescent="0.2">
      <c r="A202" s="28">
        <f t="shared" si="9"/>
        <v>198</v>
      </c>
      <c r="B202" s="41"/>
      <c r="C202" s="41"/>
      <c r="D202" s="56" t="s">
        <v>889</v>
      </c>
      <c r="E202" s="56" t="s">
        <v>890</v>
      </c>
      <c r="F202" s="41">
        <f t="shared" si="10"/>
        <v>198</v>
      </c>
      <c r="G202" s="34" t="s">
        <v>70</v>
      </c>
      <c r="H202" s="34" t="s">
        <v>69</v>
      </c>
      <c r="I202" s="56" t="str">
        <f t="shared" si="11"/>
        <v>1980ASC2aCode</v>
      </c>
      <c r="L202" s="90"/>
      <c r="M202" s="68" t="s">
        <v>70</v>
      </c>
      <c r="N202" s="37">
        <v>3</v>
      </c>
      <c r="O202" s="68" t="s">
        <v>80</v>
      </c>
      <c r="P202" s="68" t="s">
        <v>855</v>
      </c>
      <c r="Q202" s="68" t="s">
        <v>891</v>
      </c>
    </row>
    <row r="203" spans="1:17" x14ac:dyDescent="0.2">
      <c r="A203" s="28">
        <f t="shared" si="9"/>
        <v>199</v>
      </c>
      <c r="B203" s="41"/>
      <c r="C203" s="41"/>
      <c r="D203" s="56" t="s">
        <v>892</v>
      </c>
      <c r="E203" s="56" t="s">
        <v>893</v>
      </c>
      <c r="F203" s="41">
        <f t="shared" si="10"/>
        <v>199</v>
      </c>
      <c r="G203" s="34" t="s">
        <v>70</v>
      </c>
      <c r="H203" s="34" t="s">
        <v>69</v>
      </c>
      <c r="I203" s="56" t="str">
        <f t="shared" si="11"/>
        <v>1990ASC2aFed</v>
      </c>
      <c r="L203" s="90">
        <v>0</v>
      </c>
      <c r="M203" s="41" t="s">
        <v>69</v>
      </c>
      <c r="N203" s="37">
        <v>12</v>
      </c>
      <c r="O203" s="68" t="s">
        <v>80</v>
      </c>
      <c r="P203" s="68" t="s">
        <v>552</v>
      </c>
      <c r="Q203" s="68" t="s">
        <v>136</v>
      </c>
    </row>
    <row r="204" spans="1:17" x14ac:dyDescent="0.2">
      <c r="A204" s="28">
        <f t="shared" si="9"/>
        <v>200</v>
      </c>
      <c r="B204" s="41"/>
      <c r="C204" s="41"/>
      <c r="D204" s="56" t="s">
        <v>894</v>
      </c>
      <c r="E204" s="56" t="s">
        <v>895</v>
      </c>
      <c r="F204" s="41">
        <f t="shared" si="10"/>
        <v>200</v>
      </c>
      <c r="G204" s="34" t="s">
        <v>70</v>
      </c>
      <c r="H204" s="34" t="s">
        <v>69</v>
      </c>
      <c r="I204" s="56" t="str">
        <f t="shared" si="11"/>
        <v>2000ASC2aM</v>
      </c>
      <c r="L204" s="90">
        <v>0</v>
      </c>
      <c r="M204" s="41" t="s">
        <v>69</v>
      </c>
      <c r="N204" s="37">
        <v>12</v>
      </c>
      <c r="O204" s="68" t="s">
        <v>80</v>
      </c>
      <c r="P204" s="68" t="s">
        <v>552</v>
      </c>
      <c r="Q204" s="68" t="s">
        <v>136</v>
      </c>
    </row>
    <row r="205" spans="1:17" x14ac:dyDescent="0.2">
      <c r="A205" s="28">
        <f t="shared" si="9"/>
        <v>201</v>
      </c>
      <c r="B205" s="41"/>
      <c r="C205" s="41"/>
      <c r="D205" s="56" t="s">
        <v>896</v>
      </c>
      <c r="E205" s="56" t="s">
        <v>897</v>
      </c>
      <c r="F205" s="41">
        <f t="shared" si="10"/>
        <v>201</v>
      </c>
      <c r="G205" s="34" t="s">
        <v>70</v>
      </c>
      <c r="H205" s="34" t="s">
        <v>69</v>
      </c>
      <c r="I205" s="56" t="str">
        <f t="shared" si="11"/>
        <v>2010ASC2bCode</v>
      </c>
      <c r="L205" s="90"/>
      <c r="M205" s="68" t="s">
        <v>70</v>
      </c>
      <c r="N205" s="37">
        <v>3</v>
      </c>
      <c r="O205" s="68" t="s">
        <v>80</v>
      </c>
      <c r="P205" s="68" t="s">
        <v>855</v>
      </c>
      <c r="Q205" s="68" t="s">
        <v>891</v>
      </c>
    </row>
    <row r="206" spans="1:17" x14ac:dyDescent="0.2">
      <c r="A206" s="28">
        <f t="shared" si="9"/>
        <v>202</v>
      </c>
      <c r="B206" s="41"/>
      <c r="C206" s="41"/>
      <c r="D206" s="56" t="s">
        <v>898</v>
      </c>
      <c r="E206" s="56" t="s">
        <v>899</v>
      </c>
      <c r="F206" s="41">
        <f t="shared" si="10"/>
        <v>202</v>
      </c>
      <c r="G206" s="34" t="s">
        <v>70</v>
      </c>
      <c r="H206" s="34" t="s">
        <v>69</v>
      </c>
      <c r="I206" s="56" t="str">
        <f t="shared" si="11"/>
        <v>2020ASC2bFed</v>
      </c>
      <c r="L206" s="90">
        <v>0</v>
      </c>
      <c r="M206" s="41" t="s">
        <v>69</v>
      </c>
      <c r="N206" s="37">
        <v>12</v>
      </c>
      <c r="O206" s="68" t="s">
        <v>80</v>
      </c>
      <c r="P206" s="68" t="s">
        <v>552</v>
      </c>
      <c r="Q206" s="68" t="s">
        <v>136</v>
      </c>
    </row>
    <row r="207" spans="1:17" x14ac:dyDescent="0.2">
      <c r="A207" s="28">
        <f t="shared" si="9"/>
        <v>203</v>
      </c>
      <c r="B207" s="41"/>
      <c r="C207" s="41"/>
      <c r="D207" s="56" t="s">
        <v>900</v>
      </c>
      <c r="E207" s="56" t="s">
        <v>901</v>
      </c>
      <c r="F207" s="41">
        <f t="shared" si="10"/>
        <v>203</v>
      </c>
      <c r="G207" s="34" t="s">
        <v>70</v>
      </c>
      <c r="H207" s="34" t="s">
        <v>69</v>
      </c>
      <c r="I207" s="56" t="str">
        <f t="shared" si="11"/>
        <v>2030ASC2bM</v>
      </c>
      <c r="L207" s="90">
        <v>0</v>
      </c>
      <c r="M207" s="41" t="s">
        <v>69</v>
      </c>
      <c r="N207" s="37">
        <v>12</v>
      </c>
      <c r="O207" s="68" t="s">
        <v>80</v>
      </c>
      <c r="P207" s="68" t="s">
        <v>552</v>
      </c>
      <c r="Q207" s="68" t="s">
        <v>136</v>
      </c>
    </row>
    <row r="208" spans="1:17" x14ac:dyDescent="0.2">
      <c r="A208" s="28">
        <f t="shared" si="9"/>
        <v>204</v>
      </c>
      <c r="B208" s="41"/>
      <c r="C208" s="41"/>
      <c r="D208" s="56" t="s">
        <v>902</v>
      </c>
      <c r="E208" s="56" t="s">
        <v>903</v>
      </c>
      <c r="F208" s="41">
        <f t="shared" si="10"/>
        <v>204</v>
      </c>
      <c r="G208" s="34" t="s">
        <v>70</v>
      </c>
      <c r="H208" s="34" t="s">
        <v>69</v>
      </c>
      <c r="I208" s="56" t="str">
        <f t="shared" si="11"/>
        <v>2040ASC2cCode</v>
      </c>
      <c r="L208" s="90"/>
      <c r="M208" s="68" t="s">
        <v>70</v>
      </c>
      <c r="N208" s="37">
        <v>3</v>
      </c>
      <c r="O208" s="68" t="s">
        <v>80</v>
      </c>
      <c r="P208" s="68" t="s">
        <v>855</v>
      </c>
      <c r="Q208" s="68" t="s">
        <v>891</v>
      </c>
    </row>
    <row r="209" spans="1:17" x14ac:dyDescent="0.2">
      <c r="A209" s="28">
        <f t="shared" si="9"/>
        <v>205</v>
      </c>
      <c r="B209" s="41"/>
      <c r="C209" s="41"/>
      <c r="D209" s="56" t="s">
        <v>904</v>
      </c>
      <c r="E209" s="56" t="s">
        <v>905</v>
      </c>
      <c r="F209" s="41">
        <f t="shared" si="10"/>
        <v>205</v>
      </c>
      <c r="G209" s="34" t="s">
        <v>70</v>
      </c>
      <c r="H209" s="34" t="s">
        <v>69</v>
      </c>
      <c r="I209" s="56" t="str">
        <f t="shared" si="11"/>
        <v>2050ASC2cFed</v>
      </c>
      <c r="L209" s="90">
        <v>0</v>
      </c>
      <c r="M209" s="41" t="s">
        <v>69</v>
      </c>
      <c r="N209" s="37">
        <v>12</v>
      </c>
      <c r="O209" s="68" t="s">
        <v>80</v>
      </c>
      <c r="P209" s="68" t="s">
        <v>552</v>
      </c>
      <c r="Q209" s="68" t="s">
        <v>136</v>
      </c>
    </row>
    <row r="210" spans="1:17" x14ac:dyDescent="0.2">
      <c r="A210" s="28">
        <f t="shared" si="9"/>
        <v>206</v>
      </c>
      <c r="B210" s="41"/>
      <c r="C210" s="41"/>
      <c r="D210" s="56" t="s">
        <v>906</v>
      </c>
      <c r="E210" s="56" t="s">
        <v>907</v>
      </c>
      <c r="F210" s="41">
        <f t="shared" si="10"/>
        <v>206</v>
      </c>
      <c r="G210" s="34" t="s">
        <v>70</v>
      </c>
      <c r="H210" s="34" t="s">
        <v>69</v>
      </c>
      <c r="I210" s="56" t="str">
        <f t="shared" si="11"/>
        <v>2060ASC2cM</v>
      </c>
      <c r="L210" s="90">
        <v>0</v>
      </c>
      <c r="M210" s="41" t="s">
        <v>69</v>
      </c>
      <c r="N210" s="37">
        <v>12</v>
      </c>
      <c r="O210" s="68" t="s">
        <v>80</v>
      </c>
      <c r="P210" s="68" t="s">
        <v>552</v>
      </c>
      <c r="Q210" s="68" t="s">
        <v>136</v>
      </c>
    </row>
    <row r="211" spans="1:17" x14ac:dyDescent="0.2">
      <c r="A211" s="28">
        <f t="shared" si="9"/>
        <v>207</v>
      </c>
      <c r="B211" s="41"/>
      <c r="C211" s="41"/>
      <c r="D211" s="56" t="s">
        <v>908</v>
      </c>
      <c r="E211" s="56" t="s">
        <v>909</v>
      </c>
      <c r="F211" s="41">
        <f t="shared" si="10"/>
        <v>207</v>
      </c>
      <c r="G211" s="34" t="s">
        <v>70</v>
      </c>
      <c r="H211" s="34" t="s">
        <v>69</v>
      </c>
      <c r="I211" s="56" t="str">
        <f t="shared" si="11"/>
        <v>2070ASC2dCode</v>
      </c>
      <c r="L211" s="90"/>
      <c r="M211" s="68" t="s">
        <v>70</v>
      </c>
      <c r="N211" s="37">
        <v>3</v>
      </c>
      <c r="O211" s="68" t="s">
        <v>80</v>
      </c>
      <c r="P211" s="68" t="s">
        <v>855</v>
      </c>
      <c r="Q211" s="68" t="s">
        <v>891</v>
      </c>
    </row>
    <row r="212" spans="1:17" x14ac:dyDescent="0.2">
      <c r="A212" s="28">
        <f t="shared" si="9"/>
        <v>208</v>
      </c>
      <c r="B212" s="41"/>
      <c r="C212" s="41"/>
      <c r="D212" s="56" t="s">
        <v>910</v>
      </c>
      <c r="E212" s="56" t="s">
        <v>911</v>
      </c>
      <c r="F212" s="41">
        <f t="shared" si="10"/>
        <v>208</v>
      </c>
      <c r="G212" s="34" t="s">
        <v>70</v>
      </c>
      <c r="H212" s="34" t="s">
        <v>69</v>
      </c>
      <c r="I212" s="56" t="str">
        <f t="shared" si="11"/>
        <v>2080ASC2dFed</v>
      </c>
      <c r="L212" s="90">
        <v>0</v>
      </c>
      <c r="M212" s="41" t="s">
        <v>69</v>
      </c>
      <c r="N212" s="37">
        <v>12</v>
      </c>
      <c r="O212" s="68" t="s">
        <v>80</v>
      </c>
      <c r="P212" s="68" t="s">
        <v>552</v>
      </c>
      <c r="Q212" s="68" t="s">
        <v>136</v>
      </c>
    </row>
    <row r="213" spans="1:17" x14ac:dyDescent="0.2">
      <c r="A213" s="28">
        <f t="shared" si="9"/>
        <v>209</v>
      </c>
      <c r="B213" s="41"/>
      <c r="C213" s="41"/>
      <c r="D213" s="56" t="s">
        <v>912</v>
      </c>
      <c r="E213" s="56" t="s">
        <v>913</v>
      </c>
      <c r="F213" s="41">
        <f t="shared" si="10"/>
        <v>209</v>
      </c>
      <c r="G213" s="34" t="s">
        <v>70</v>
      </c>
      <c r="H213" s="34" t="s">
        <v>69</v>
      </c>
      <c r="I213" s="56" t="str">
        <f t="shared" si="11"/>
        <v>2090ASC2dM</v>
      </c>
      <c r="L213" s="90">
        <v>0</v>
      </c>
      <c r="M213" s="41" t="s">
        <v>69</v>
      </c>
      <c r="N213" s="37">
        <v>12</v>
      </c>
      <c r="O213" s="68" t="s">
        <v>80</v>
      </c>
      <c r="P213" s="68" t="s">
        <v>552</v>
      </c>
      <c r="Q213" s="68" t="s">
        <v>136</v>
      </c>
    </row>
    <row r="214" spans="1:17" x14ac:dyDescent="0.2">
      <c r="A214" s="28">
        <f t="shared" si="9"/>
        <v>210</v>
      </c>
      <c r="B214" s="41"/>
      <c r="C214" s="41"/>
      <c r="D214" s="56" t="s">
        <v>914</v>
      </c>
      <c r="E214" s="56" t="s">
        <v>915</v>
      </c>
      <c r="F214" s="41">
        <f t="shared" si="10"/>
        <v>210</v>
      </c>
      <c r="G214" s="34" t="s">
        <v>70</v>
      </c>
      <c r="H214" s="34" t="s">
        <v>69</v>
      </c>
      <c r="I214" s="56" t="str">
        <f t="shared" si="11"/>
        <v>2100ASC2eCode</v>
      </c>
      <c r="L214" s="90"/>
      <c r="M214" s="68" t="s">
        <v>70</v>
      </c>
      <c r="N214" s="37">
        <v>3</v>
      </c>
      <c r="O214" s="68" t="s">
        <v>80</v>
      </c>
      <c r="P214" s="68" t="s">
        <v>855</v>
      </c>
      <c r="Q214" s="68" t="s">
        <v>891</v>
      </c>
    </row>
    <row r="215" spans="1:17" x14ac:dyDescent="0.2">
      <c r="A215" s="28">
        <f t="shared" si="9"/>
        <v>211</v>
      </c>
      <c r="B215" s="41"/>
      <c r="C215" s="41"/>
      <c r="D215" s="56" t="s">
        <v>916</v>
      </c>
      <c r="E215" s="56" t="s">
        <v>917</v>
      </c>
      <c r="F215" s="41">
        <f t="shared" si="10"/>
        <v>211</v>
      </c>
      <c r="G215" s="34" t="s">
        <v>70</v>
      </c>
      <c r="H215" s="34" t="s">
        <v>69</v>
      </c>
      <c r="I215" s="56" t="str">
        <f t="shared" si="11"/>
        <v>2110ASC2eFed</v>
      </c>
      <c r="L215" s="90">
        <v>0</v>
      </c>
      <c r="M215" s="41" t="s">
        <v>69</v>
      </c>
      <c r="N215" s="37">
        <v>12</v>
      </c>
      <c r="O215" s="68" t="s">
        <v>80</v>
      </c>
      <c r="P215" s="68" t="s">
        <v>552</v>
      </c>
      <c r="Q215" s="68" t="s">
        <v>136</v>
      </c>
    </row>
    <row r="216" spans="1:17" x14ac:dyDescent="0.2">
      <c r="A216" s="28">
        <f t="shared" si="9"/>
        <v>212</v>
      </c>
      <c r="B216" s="41"/>
      <c r="C216" s="41"/>
      <c r="D216" s="56" t="s">
        <v>918</v>
      </c>
      <c r="E216" s="56" t="s">
        <v>919</v>
      </c>
      <c r="F216" s="41">
        <f t="shared" si="10"/>
        <v>212</v>
      </c>
      <c r="G216" s="34" t="s">
        <v>70</v>
      </c>
      <c r="H216" s="34" t="s">
        <v>69</v>
      </c>
      <c r="I216" s="56" t="str">
        <f t="shared" si="11"/>
        <v>2120ASC2eM</v>
      </c>
      <c r="L216" s="90">
        <v>0</v>
      </c>
      <c r="M216" s="41" t="s">
        <v>69</v>
      </c>
      <c r="N216" s="37">
        <v>12</v>
      </c>
      <c r="O216" s="68" t="s">
        <v>80</v>
      </c>
      <c r="P216" s="68" t="s">
        <v>552</v>
      </c>
      <c r="Q216" s="68" t="s">
        <v>136</v>
      </c>
    </row>
    <row r="217" spans="1:17" x14ac:dyDescent="0.2">
      <c r="A217" s="28">
        <f t="shared" si="9"/>
        <v>213</v>
      </c>
      <c r="B217" s="41"/>
      <c r="C217" s="41"/>
      <c r="D217" s="56" t="s">
        <v>920</v>
      </c>
      <c r="E217" s="56" t="s">
        <v>921</v>
      </c>
      <c r="F217" s="41">
        <f t="shared" si="10"/>
        <v>213</v>
      </c>
      <c r="G217" s="34" t="s">
        <v>70</v>
      </c>
      <c r="H217" s="34" t="s">
        <v>69</v>
      </c>
      <c r="I217" s="56" t="str">
        <f t="shared" si="11"/>
        <v>2130ASC2fFed</v>
      </c>
      <c r="L217" s="90">
        <v>0</v>
      </c>
      <c r="M217" s="41" t="s">
        <v>69</v>
      </c>
      <c r="N217" s="37">
        <v>12</v>
      </c>
      <c r="O217" s="68" t="s">
        <v>80</v>
      </c>
      <c r="P217" s="68" t="s">
        <v>552</v>
      </c>
      <c r="Q217" s="68" t="s">
        <v>136</v>
      </c>
    </row>
    <row r="218" spans="1:17" x14ac:dyDescent="0.2">
      <c r="A218" s="28">
        <f t="shared" si="9"/>
        <v>214</v>
      </c>
      <c r="B218" s="41"/>
      <c r="C218" s="41"/>
      <c r="D218" s="96" t="s">
        <v>922</v>
      </c>
      <c r="E218" s="96" t="s">
        <v>923</v>
      </c>
      <c r="F218" s="41">
        <f t="shared" si="10"/>
        <v>214</v>
      </c>
      <c r="G218" s="34" t="s">
        <v>70</v>
      </c>
      <c r="H218" s="34" t="s">
        <v>69</v>
      </c>
      <c r="I218" s="56" t="str">
        <f t="shared" si="11"/>
        <v>2140ASC2fM</v>
      </c>
      <c r="J218" s="96"/>
      <c r="L218" s="90">
        <v>0</v>
      </c>
      <c r="M218" s="41" t="s">
        <v>69</v>
      </c>
      <c r="N218" s="37">
        <v>12</v>
      </c>
      <c r="O218" s="68" t="s">
        <v>80</v>
      </c>
      <c r="P218" s="68" t="s">
        <v>552</v>
      </c>
      <c r="Q218" s="68" t="s">
        <v>136</v>
      </c>
    </row>
    <row r="219" spans="1:17" x14ac:dyDescent="0.2">
      <c r="A219" s="28">
        <f t="shared" si="9"/>
        <v>215</v>
      </c>
      <c r="B219" s="41"/>
      <c r="C219" s="41"/>
      <c r="D219" s="56" t="s">
        <v>924</v>
      </c>
      <c r="E219" s="56" t="s">
        <v>925</v>
      </c>
      <c r="F219" s="41">
        <f t="shared" si="10"/>
        <v>215</v>
      </c>
      <c r="G219" s="34" t="s">
        <v>70</v>
      </c>
      <c r="H219" s="34" t="s">
        <v>69</v>
      </c>
      <c r="I219" s="56" t="str">
        <f t="shared" si="11"/>
        <v>2150ASC3aCode</v>
      </c>
      <c r="L219" s="90"/>
      <c r="M219" s="68" t="s">
        <v>70</v>
      </c>
      <c r="N219" s="37">
        <v>3</v>
      </c>
      <c r="O219" s="68" t="s">
        <v>80</v>
      </c>
      <c r="P219" s="68" t="s">
        <v>855</v>
      </c>
      <c r="Q219" s="68" t="s">
        <v>926</v>
      </c>
    </row>
    <row r="220" spans="1:17" x14ac:dyDescent="0.2">
      <c r="A220" s="28">
        <f t="shared" si="9"/>
        <v>216</v>
      </c>
      <c r="B220" s="41"/>
      <c r="C220" s="41"/>
      <c r="D220" s="56" t="s">
        <v>927</v>
      </c>
      <c r="E220" s="56" t="s">
        <v>928</v>
      </c>
      <c r="F220" s="41">
        <f t="shared" si="10"/>
        <v>216</v>
      </c>
      <c r="G220" s="34" t="s">
        <v>70</v>
      </c>
      <c r="H220" s="34" t="s">
        <v>69</v>
      </c>
      <c r="I220" s="56" t="str">
        <f t="shared" si="11"/>
        <v>2160ASC3aFed</v>
      </c>
      <c r="L220" s="90">
        <v>0</v>
      </c>
      <c r="M220" s="41" t="s">
        <v>69</v>
      </c>
      <c r="N220" s="37">
        <v>12</v>
      </c>
      <c r="O220" s="68" t="s">
        <v>80</v>
      </c>
      <c r="P220" s="68" t="s">
        <v>552</v>
      </c>
      <c r="Q220" s="68" t="s">
        <v>136</v>
      </c>
    </row>
    <row r="221" spans="1:17" x14ac:dyDescent="0.2">
      <c r="A221" s="28">
        <f t="shared" si="9"/>
        <v>217</v>
      </c>
      <c r="B221" s="41"/>
      <c r="C221" s="41"/>
      <c r="D221" s="56" t="s">
        <v>929</v>
      </c>
      <c r="E221" s="56" t="s">
        <v>930</v>
      </c>
      <c r="F221" s="41">
        <f t="shared" si="10"/>
        <v>217</v>
      </c>
      <c r="G221" s="34" t="s">
        <v>70</v>
      </c>
      <c r="H221" s="34" t="s">
        <v>69</v>
      </c>
      <c r="I221" s="56" t="str">
        <f t="shared" si="11"/>
        <v>2170ASC3aM</v>
      </c>
      <c r="L221" s="90">
        <v>0</v>
      </c>
      <c r="M221" s="41" t="s">
        <v>69</v>
      </c>
      <c r="N221" s="37">
        <v>12</v>
      </c>
      <c r="O221" s="68" t="s">
        <v>80</v>
      </c>
      <c r="P221" s="68" t="s">
        <v>552</v>
      </c>
      <c r="Q221" s="68" t="s">
        <v>136</v>
      </c>
    </row>
    <row r="222" spans="1:17" x14ac:dyDescent="0.2">
      <c r="A222" s="28">
        <f t="shared" si="9"/>
        <v>218</v>
      </c>
      <c r="B222" s="41"/>
      <c r="C222" s="41"/>
      <c r="D222" s="56" t="s">
        <v>931</v>
      </c>
      <c r="E222" s="56" t="s">
        <v>932</v>
      </c>
      <c r="F222" s="41">
        <f t="shared" si="10"/>
        <v>218</v>
      </c>
      <c r="G222" s="34" t="s">
        <v>70</v>
      </c>
      <c r="H222" s="34" t="s">
        <v>69</v>
      </c>
      <c r="I222" s="56" t="str">
        <f t="shared" si="11"/>
        <v>2180ASC3bCode</v>
      </c>
      <c r="L222" s="90"/>
      <c r="M222" s="68" t="s">
        <v>70</v>
      </c>
      <c r="N222" s="37">
        <v>3</v>
      </c>
      <c r="O222" s="68" t="s">
        <v>80</v>
      </c>
      <c r="P222" s="68" t="s">
        <v>855</v>
      </c>
      <c r="Q222" s="68" t="s">
        <v>926</v>
      </c>
    </row>
    <row r="223" spans="1:17" x14ac:dyDescent="0.2">
      <c r="A223" s="28">
        <f t="shared" si="9"/>
        <v>219</v>
      </c>
      <c r="B223" s="41"/>
      <c r="C223" s="41"/>
      <c r="D223" s="56" t="s">
        <v>933</v>
      </c>
      <c r="E223" s="56" t="s">
        <v>934</v>
      </c>
      <c r="F223" s="41">
        <f t="shared" si="10"/>
        <v>219</v>
      </c>
      <c r="G223" s="34" t="s">
        <v>70</v>
      </c>
      <c r="H223" s="34" t="s">
        <v>69</v>
      </c>
      <c r="I223" s="56" t="str">
        <f t="shared" si="11"/>
        <v>2190ASC3bFed</v>
      </c>
      <c r="L223" s="90">
        <v>0</v>
      </c>
      <c r="M223" s="41" t="s">
        <v>69</v>
      </c>
      <c r="N223" s="37">
        <v>12</v>
      </c>
      <c r="O223" s="68" t="s">
        <v>80</v>
      </c>
      <c r="P223" s="68" t="s">
        <v>552</v>
      </c>
      <c r="Q223" s="68" t="s">
        <v>136</v>
      </c>
    </row>
    <row r="224" spans="1:17" x14ac:dyDescent="0.2">
      <c r="A224" s="28">
        <f t="shared" si="9"/>
        <v>220</v>
      </c>
      <c r="B224" s="41"/>
      <c r="C224" s="41"/>
      <c r="D224" s="56" t="s">
        <v>935</v>
      </c>
      <c r="E224" s="56" t="s">
        <v>936</v>
      </c>
      <c r="F224" s="41">
        <f t="shared" si="10"/>
        <v>220</v>
      </c>
      <c r="G224" s="34" t="s">
        <v>70</v>
      </c>
      <c r="H224" s="34" t="s">
        <v>69</v>
      </c>
      <c r="I224" s="56" t="str">
        <f t="shared" si="11"/>
        <v>2200ASC3bM</v>
      </c>
      <c r="L224" s="90">
        <v>0</v>
      </c>
      <c r="M224" s="41" t="s">
        <v>69</v>
      </c>
      <c r="N224" s="37">
        <v>12</v>
      </c>
      <c r="O224" s="68" t="s">
        <v>80</v>
      </c>
      <c r="P224" s="68" t="s">
        <v>552</v>
      </c>
      <c r="Q224" s="68" t="s">
        <v>136</v>
      </c>
    </row>
    <row r="225" spans="1:17" x14ac:dyDescent="0.2">
      <c r="A225" s="28">
        <f t="shared" si="9"/>
        <v>221</v>
      </c>
      <c r="B225" s="41"/>
      <c r="C225" s="41"/>
      <c r="D225" s="56" t="s">
        <v>937</v>
      </c>
      <c r="E225" s="56" t="s">
        <v>938</v>
      </c>
      <c r="F225" s="41">
        <f t="shared" si="10"/>
        <v>221</v>
      </c>
      <c r="G225" s="34" t="s">
        <v>70</v>
      </c>
      <c r="H225" s="34" t="s">
        <v>69</v>
      </c>
      <c r="I225" s="56" t="str">
        <f t="shared" si="11"/>
        <v>2210ASC3cCode</v>
      </c>
      <c r="L225" s="90"/>
      <c r="M225" s="68" t="s">
        <v>70</v>
      </c>
      <c r="N225" s="37">
        <v>3</v>
      </c>
      <c r="O225" s="68" t="s">
        <v>80</v>
      </c>
      <c r="P225" s="68" t="s">
        <v>855</v>
      </c>
      <c r="Q225" s="68" t="s">
        <v>926</v>
      </c>
    </row>
    <row r="226" spans="1:17" x14ac:dyDescent="0.2">
      <c r="A226" s="28">
        <f t="shared" si="9"/>
        <v>222</v>
      </c>
      <c r="B226" s="41"/>
      <c r="C226" s="41"/>
      <c r="D226" s="56" t="s">
        <v>939</v>
      </c>
      <c r="E226" s="56" t="s">
        <v>940</v>
      </c>
      <c r="F226" s="41">
        <f t="shared" si="10"/>
        <v>222</v>
      </c>
      <c r="G226" s="34" t="s">
        <v>70</v>
      </c>
      <c r="H226" s="34" t="s">
        <v>69</v>
      </c>
      <c r="I226" s="56" t="str">
        <f t="shared" si="11"/>
        <v>2220ASC3cFed</v>
      </c>
      <c r="L226" s="90">
        <v>0</v>
      </c>
      <c r="M226" s="41" t="s">
        <v>69</v>
      </c>
      <c r="N226" s="37">
        <v>12</v>
      </c>
      <c r="O226" s="68" t="s">
        <v>80</v>
      </c>
      <c r="P226" s="68" t="s">
        <v>552</v>
      </c>
      <c r="Q226" s="68" t="s">
        <v>136</v>
      </c>
    </row>
    <row r="227" spans="1:17" x14ac:dyDescent="0.2">
      <c r="A227" s="28">
        <f t="shared" si="9"/>
        <v>223</v>
      </c>
      <c r="B227" s="41"/>
      <c r="C227" s="41"/>
      <c r="D227" s="56" t="s">
        <v>941</v>
      </c>
      <c r="E227" s="56" t="s">
        <v>942</v>
      </c>
      <c r="F227" s="41">
        <f t="shared" si="10"/>
        <v>223</v>
      </c>
      <c r="G227" s="34" t="s">
        <v>70</v>
      </c>
      <c r="H227" s="34" t="s">
        <v>69</v>
      </c>
      <c r="I227" s="56" t="str">
        <f t="shared" si="11"/>
        <v>2230ASC3cM</v>
      </c>
      <c r="L227" s="90">
        <v>0</v>
      </c>
      <c r="M227" s="41" t="s">
        <v>69</v>
      </c>
      <c r="N227" s="37">
        <v>12</v>
      </c>
      <c r="O227" s="68" t="s">
        <v>80</v>
      </c>
      <c r="P227" s="68" t="s">
        <v>552</v>
      </c>
      <c r="Q227" s="68" t="s">
        <v>136</v>
      </c>
    </row>
    <row r="228" spans="1:17" x14ac:dyDescent="0.2">
      <c r="A228" s="28">
        <f t="shared" si="9"/>
        <v>224</v>
      </c>
      <c r="B228" s="41"/>
      <c r="C228" s="41"/>
      <c r="D228" s="56" t="s">
        <v>943</v>
      </c>
      <c r="E228" s="56" t="s">
        <v>944</v>
      </c>
      <c r="F228" s="41">
        <f t="shared" si="10"/>
        <v>224</v>
      </c>
      <c r="G228" s="34" t="s">
        <v>70</v>
      </c>
      <c r="H228" s="34" t="s">
        <v>69</v>
      </c>
      <c r="I228" s="56" t="str">
        <f t="shared" si="11"/>
        <v>2240ASC3dCode</v>
      </c>
      <c r="L228" s="90"/>
      <c r="M228" s="68" t="s">
        <v>70</v>
      </c>
      <c r="N228" s="37">
        <v>3</v>
      </c>
      <c r="O228" s="68" t="s">
        <v>80</v>
      </c>
      <c r="P228" s="68" t="s">
        <v>855</v>
      </c>
      <c r="Q228" s="68" t="s">
        <v>926</v>
      </c>
    </row>
    <row r="229" spans="1:17" x14ac:dyDescent="0.2">
      <c r="A229" s="28">
        <f t="shared" si="9"/>
        <v>225</v>
      </c>
      <c r="B229" s="41"/>
      <c r="C229" s="41"/>
      <c r="D229" s="56" t="s">
        <v>945</v>
      </c>
      <c r="E229" s="56" t="s">
        <v>946</v>
      </c>
      <c r="F229" s="41">
        <f t="shared" si="10"/>
        <v>225</v>
      </c>
      <c r="G229" s="34" t="s">
        <v>70</v>
      </c>
      <c r="H229" s="34" t="s">
        <v>69</v>
      </c>
      <c r="I229" s="56" t="str">
        <f t="shared" si="11"/>
        <v>2250ASC3dFed</v>
      </c>
      <c r="L229" s="90">
        <v>0</v>
      </c>
      <c r="M229" s="41" t="s">
        <v>69</v>
      </c>
      <c r="N229" s="37">
        <v>12</v>
      </c>
      <c r="O229" s="68" t="s">
        <v>80</v>
      </c>
      <c r="P229" s="68" t="s">
        <v>552</v>
      </c>
      <c r="Q229" s="68" t="s">
        <v>136</v>
      </c>
    </row>
    <row r="230" spans="1:17" x14ac:dyDescent="0.2">
      <c r="A230" s="28">
        <f t="shared" si="9"/>
        <v>226</v>
      </c>
      <c r="B230" s="41"/>
      <c r="C230" s="41"/>
      <c r="D230" s="56" t="s">
        <v>947</v>
      </c>
      <c r="E230" s="56" t="s">
        <v>948</v>
      </c>
      <c r="F230" s="41">
        <f t="shared" si="10"/>
        <v>226</v>
      </c>
      <c r="G230" s="34" t="s">
        <v>70</v>
      </c>
      <c r="H230" s="34" t="s">
        <v>69</v>
      </c>
      <c r="I230" s="56" t="str">
        <f t="shared" si="11"/>
        <v>2260ASC3dM</v>
      </c>
      <c r="L230" s="90">
        <v>0</v>
      </c>
      <c r="M230" s="41" t="s">
        <v>69</v>
      </c>
      <c r="N230" s="37">
        <v>12</v>
      </c>
      <c r="O230" s="68" t="s">
        <v>80</v>
      </c>
      <c r="P230" s="68" t="s">
        <v>552</v>
      </c>
      <c r="Q230" s="68" t="s">
        <v>136</v>
      </c>
    </row>
    <row r="231" spans="1:17" x14ac:dyDescent="0.2">
      <c r="A231" s="28">
        <f t="shared" si="9"/>
        <v>227</v>
      </c>
      <c r="B231" s="41"/>
      <c r="C231" s="41"/>
      <c r="D231" s="56" t="s">
        <v>949</v>
      </c>
      <c r="E231" s="56" t="s">
        <v>950</v>
      </c>
      <c r="F231" s="41">
        <f t="shared" si="10"/>
        <v>227</v>
      </c>
      <c r="G231" s="34" t="s">
        <v>70</v>
      </c>
      <c r="H231" s="34" t="s">
        <v>69</v>
      </c>
      <c r="I231" s="56" t="str">
        <f t="shared" si="11"/>
        <v>2270ASC3eCode</v>
      </c>
      <c r="L231" s="90"/>
      <c r="M231" s="68" t="s">
        <v>70</v>
      </c>
      <c r="N231" s="37">
        <v>3</v>
      </c>
      <c r="O231" s="68" t="s">
        <v>80</v>
      </c>
      <c r="P231" s="68" t="s">
        <v>855</v>
      </c>
      <c r="Q231" s="68" t="s">
        <v>926</v>
      </c>
    </row>
    <row r="232" spans="1:17" x14ac:dyDescent="0.2">
      <c r="A232" s="28">
        <f t="shared" ref="A232:A250" si="12">A231+1</f>
        <v>228</v>
      </c>
      <c r="B232" s="41"/>
      <c r="C232" s="41"/>
      <c r="D232" s="56" t="s">
        <v>951</v>
      </c>
      <c r="E232" s="56" t="s">
        <v>952</v>
      </c>
      <c r="F232" s="41">
        <f t="shared" si="10"/>
        <v>228</v>
      </c>
      <c r="G232" s="34" t="s">
        <v>70</v>
      </c>
      <c r="H232" s="34" t="s">
        <v>69</v>
      </c>
      <c r="I232" s="56" t="str">
        <f t="shared" si="11"/>
        <v>2280ASC3eFed</v>
      </c>
      <c r="L232" s="90">
        <v>0</v>
      </c>
      <c r="M232" s="41" t="s">
        <v>69</v>
      </c>
      <c r="N232" s="37">
        <v>12</v>
      </c>
      <c r="O232" s="68" t="s">
        <v>80</v>
      </c>
      <c r="P232" s="68" t="s">
        <v>552</v>
      </c>
      <c r="Q232" s="68" t="s">
        <v>136</v>
      </c>
    </row>
    <row r="233" spans="1:17" x14ac:dyDescent="0.2">
      <c r="A233" s="28">
        <f t="shared" si="12"/>
        <v>229</v>
      </c>
      <c r="B233" s="41"/>
      <c r="C233" s="41"/>
      <c r="D233" s="56" t="s">
        <v>953</v>
      </c>
      <c r="E233" s="56" t="s">
        <v>954</v>
      </c>
      <c r="F233" s="41">
        <f t="shared" si="10"/>
        <v>229</v>
      </c>
      <c r="G233" s="34" t="s">
        <v>70</v>
      </c>
      <c r="H233" s="34" t="s">
        <v>69</v>
      </c>
      <c r="I233" s="56" t="str">
        <f t="shared" si="11"/>
        <v>2290ASC3eM</v>
      </c>
      <c r="L233" s="90">
        <v>0</v>
      </c>
      <c r="M233" s="41" t="s">
        <v>69</v>
      </c>
      <c r="N233" s="37">
        <v>12</v>
      </c>
      <c r="O233" s="68" t="s">
        <v>80</v>
      </c>
      <c r="P233" s="68" t="s">
        <v>552</v>
      </c>
      <c r="Q233" s="68" t="s">
        <v>136</v>
      </c>
    </row>
    <row r="234" spans="1:17" x14ac:dyDescent="0.2">
      <c r="A234" s="28">
        <f t="shared" si="12"/>
        <v>230</v>
      </c>
      <c r="B234" s="41"/>
      <c r="C234" s="41"/>
      <c r="D234" s="56" t="s">
        <v>955</v>
      </c>
      <c r="E234" s="56" t="s">
        <v>956</v>
      </c>
      <c r="F234" s="41">
        <f t="shared" si="10"/>
        <v>230</v>
      </c>
      <c r="G234" s="34" t="s">
        <v>70</v>
      </c>
      <c r="H234" s="34" t="s">
        <v>69</v>
      </c>
      <c r="I234" s="56" t="str">
        <f t="shared" si="11"/>
        <v>2300ASC3fFed</v>
      </c>
      <c r="L234" s="90">
        <v>0</v>
      </c>
      <c r="M234" s="41" t="s">
        <v>69</v>
      </c>
      <c r="N234" s="37">
        <v>12</v>
      </c>
      <c r="O234" s="68" t="s">
        <v>80</v>
      </c>
      <c r="P234" s="68" t="s">
        <v>552</v>
      </c>
      <c r="Q234" s="68" t="s">
        <v>136</v>
      </c>
    </row>
    <row r="235" spans="1:17" x14ac:dyDescent="0.2">
      <c r="A235" s="28">
        <f t="shared" si="12"/>
        <v>231</v>
      </c>
      <c r="B235" s="41"/>
      <c r="C235" s="41"/>
      <c r="D235" s="96" t="s">
        <v>957</v>
      </c>
      <c r="E235" s="96" t="s">
        <v>958</v>
      </c>
      <c r="F235" s="41">
        <f t="shared" si="10"/>
        <v>231</v>
      </c>
      <c r="G235" s="34" t="s">
        <v>70</v>
      </c>
      <c r="H235" s="34" t="s">
        <v>69</v>
      </c>
      <c r="I235" s="56" t="str">
        <f t="shared" si="11"/>
        <v>2310ASC3fM</v>
      </c>
      <c r="J235" s="96"/>
      <c r="L235" s="90">
        <v>0</v>
      </c>
      <c r="M235" s="41" t="s">
        <v>69</v>
      </c>
      <c r="N235" s="37">
        <v>12</v>
      </c>
      <c r="O235" s="68" t="s">
        <v>80</v>
      </c>
      <c r="P235" s="68" t="s">
        <v>552</v>
      </c>
      <c r="Q235" s="68" t="s">
        <v>136</v>
      </c>
    </row>
    <row r="236" spans="1:17" x14ac:dyDescent="0.2">
      <c r="A236" s="28">
        <f t="shared" si="12"/>
        <v>232</v>
      </c>
      <c r="B236" s="41"/>
      <c r="C236" s="41"/>
      <c r="D236" s="56" t="s">
        <v>959</v>
      </c>
      <c r="E236" s="56" t="s">
        <v>960</v>
      </c>
      <c r="F236" s="41">
        <f t="shared" si="10"/>
        <v>232</v>
      </c>
      <c r="G236" s="34" t="s">
        <v>70</v>
      </c>
      <c r="H236" s="34" t="s">
        <v>69</v>
      </c>
      <c r="I236" s="56" t="str">
        <f t="shared" si="11"/>
        <v>2320ASC4aCode</v>
      </c>
      <c r="L236" s="90"/>
      <c r="M236" s="68" t="s">
        <v>70</v>
      </c>
      <c r="N236" s="37">
        <v>3</v>
      </c>
      <c r="O236" s="68" t="s">
        <v>80</v>
      </c>
      <c r="P236" s="68" t="s">
        <v>855</v>
      </c>
      <c r="Q236" s="68" t="s">
        <v>961</v>
      </c>
    </row>
    <row r="237" spans="1:17" x14ac:dyDescent="0.2">
      <c r="A237" s="28">
        <f t="shared" si="12"/>
        <v>233</v>
      </c>
      <c r="B237" s="41"/>
      <c r="C237" s="41"/>
      <c r="D237" s="56" t="s">
        <v>962</v>
      </c>
      <c r="E237" s="56" t="s">
        <v>963</v>
      </c>
      <c r="F237" s="41">
        <f t="shared" si="10"/>
        <v>233</v>
      </c>
      <c r="G237" s="34" t="s">
        <v>70</v>
      </c>
      <c r="H237" s="34" t="s">
        <v>69</v>
      </c>
      <c r="I237" s="56" t="str">
        <f t="shared" si="11"/>
        <v>2330ASC4aOregon</v>
      </c>
      <c r="L237" s="90">
        <v>0</v>
      </c>
      <c r="M237" s="41" t="s">
        <v>69</v>
      </c>
      <c r="N237" s="37">
        <v>12</v>
      </c>
      <c r="O237" s="68" t="s">
        <v>80</v>
      </c>
      <c r="P237" s="68" t="s">
        <v>552</v>
      </c>
      <c r="Q237" s="68" t="s">
        <v>136</v>
      </c>
    </row>
    <row r="238" spans="1:17" x14ac:dyDescent="0.2">
      <c r="A238" s="28">
        <f t="shared" si="12"/>
        <v>234</v>
      </c>
      <c r="B238" s="41"/>
      <c r="C238" s="41"/>
      <c r="D238" s="56" t="s">
        <v>964</v>
      </c>
      <c r="E238" s="56" t="s">
        <v>965</v>
      </c>
      <c r="F238" s="41">
        <f t="shared" si="10"/>
        <v>234</v>
      </c>
      <c r="G238" s="34" t="s">
        <v>70</v>
      </c>
      <c r="H238" s="34" t="s">
        <v>69</v>
      </c>
      <c r="I238" s="56" t="str">
        <f t="shared" si="11"/>
        <v>2340ASC4bCode</v>
      </c>
      <c r="L238" s="90"/>
      <c r="M238" s="68" t="s">
        <v>70</v>
      </c>
      <c r="N238" s="37">
        <v>3</v>
      </c>
      <c r="O238" s="68" t="s">
        <v>80</v>
      </c>
      <c r="P238" s="68" t="s">
        <v>855</v>
      </c>
      <c r="Q238" s="68" t="s">
        <v>961</v>
      </c>
    </row>
    <row r="239" spans="1:17" x14ac:dyDescent="0.2">
      <c r="A239" s="28">
        <f t="shared" si="12"/>
        <v>235</v>
      </c>
      <c r="B239" s="41"/>
      <c r="C239" s="41"/>
      <c r="D239" s="56" t="s">
        <v>966</v>
      </c>
      <c r="E239" s="56" t="s">
        <v>967</v>
      </c>
      <c r="F239" s="41">
        <f t="shared" si="10"/>
        <v>235</v>
      </c>
      <c r="G239" s="34" t="s">
        <v>70</v>
      </c>
      <c r="H239" s="34" t="s">
        <v>69</v>
      </c>
      <c r="I239" s="56" t="str">
        <f t="shared" si="11"/>
        <v>2350ASC4bOregon</v>
      </c>
      <c r="L239" s="90">
        <v>0</v>
      </c>
      <c r="M239" s="41" t="s">
        <v>69</v>
      </c>
      <c r="N239" s="37">
        <v>12</v>
      </c>
      <c r="O239" s="68" t="s">
        <v>80</v>
      </c>
      <c r="P239" s="68" t="s">
        <v>552</v>
      </c>
      <c r="Q239" s="68" t="s">
        <v>136</v>
      </c>
    </row>
    <row r="240" spans="1:17" x14ac:dyDescent="0.2">
      <c r="A240" s="28">
        <f t="shared" si="12"/>
        <v>236</v>
      </c>
      <c r="B240" s="41"/>
      <c r="C240" s="41"/>
      <c r="D240" s="56" t="s">
        <v>968</v>
      </c>
      <c r="E240" s="56" t="s">
        <v>969</v>
      </c>
      <c r="F240" s="41">
        <f t="shared" si="10"/>
        <v>236</v>
      </c>
      <c r="G240" s="34" t="s">
        <v>70</v>
      </c>
      <c r="H240" s="34" t="s">
        <v>69</v>
      </c>
      <c r="I240" s="56" t="str">
        <f t="shared" si="11"/>
        <v>2360ASC4cCode</v>
      </c>
      <c r="L240" s="90"/>
      <c r="M240" s="68" t="s">
        <v>70</v>
      </c>
      <c r="N240" s="37">
        <v>3</v>
      </c>
      <c r="O240" s="68" t="s">
        <v>80</v>
      </c>
      <c r="P240" s="68" t="s">
        <v>855</v>
      </c>
      <c r="Q240" s="68" t="s">
        <v>961</v>
      </c>
    </row>
    <row r="241" spans="1:17" x14ac:dyDescent="0.2">
      <c r="A241" s="28">
        <f t="shared" si="12"/>
        <v>237</v>
      </c>
      <c r="B241" s="41"/>
      <c r="C241" s="41"/>
      <c r="D241" s="56" t="s">
        <v>970</v>
      </c>
      <c r="E241" s="56" t="s">
        <v>971</v>
      </c>
      <c r="F241" s="41">
        <f t="shared" si="10"/>
        <v>237</v>
      </c>
      <c r="G241" s="34" t="s">
        <v>70</v>
      </c>
      <c r="H241" s="34" t="s">
        <v>69</v>
      </c>
      <c r="I241" s="56" t="str">
        <f t="shared" si="11"/>
        <v>2370ASC4cOregon</v>
      </c>
      <c r="L241" s="90">
        <v>0</v>
      </c>
      <c r="M241" s="41" t="s">
        <v>69</v>
      </c>
      <c r="N241" s="37">
        <v>12</v>
      </c>
      <c r="O241" s="68" t="s">
        <v>80</v>
      </c>
      <c r="P241" s="68" t="s">
        <v>552</v>
      </c>
      <c r="Q241" s="68" t="s">
        <v>136</v>
      </c>
    </row>
    <row r="242" spans="1:17" x14ac:dyDescent="0.2">
      <c r="A242" s="28">
        <f t="shared" si="12"/>
        <v>238</v>
      </c>
      <c r="B242" s="41"/>
      <c r="C242" s="41"/>
      <c r="D242" s="56" t="s">
        <v>972</v>
      </c>
      <c r="E242" s="56" t="s">
        <v>973</v>
      </c>
      <c r="F242" s="41">
        <f t="shared" si="10"/>
        <v>238</v>
      </c>
      <c r="G242" s="34" t="s">
        <v>70</v>
      </c>
      <c r="H242" s="34" t="s">
        <v>69</v>
      </c>
      <c r="I242" s="56" t="str">
        <f t="shared" si="11"/>
        <v>2380ASC4dCode</v>
      </c>
      <c r="L242" s="90"/>
      <c r="M242" s="68" t="s">
        <v>70</v>
      </c>
      <c r="N242" s="37">
        <v>3</v>
      </c>
      <c r="O242" s="68" t="s">
        <v>80</v>
      </c>
      <c r="P242" s="68" t="s">
        <v>855</v>
      </c>
      <c r="Q242" s="68" t="s">
        <v>961</v>
      </c>
    </row>
    <row r="243" spans="1:17" x14ac:dyDescent="0.2">
      <c r="A243" s="28">
        <f t="shared" si="12"/>
        <v>239</v>
      </c>
      <c r="B243" s="41"/>
      <c r="C243" s="41"/>
      <c r="D243" s="56" t="s">
        <v>974</v>
      </c>
      <c r="E243" s="56" t="s">
        <v>975</v>
      </c>
      <c r="F243" s="41">
        <f t="shared" si="10"/>
        <v>239</v>
      </c>
      <c r="G243" s="34" t="s">
        <v>70</v>
      </c>
      <c r="H243" s="34" t="s">
        <v>69</v>
      </c>
      <c r="I243" s="56" t="str">
        <f t="shared" si="11"/>
        <v>2390ASC4dOregon</v>
      </c>
      <c r="L243" s="90">
        <v>0</v>
      </c>
      <c r="M243" s="41" t="s">
        <v>69</v>
      </c>
      <c r="N243" s="37">
        <v>12</v>
      </c>
      <c r="O243" s="68" t="s">
        <v>80</v>
      </c>
      <c r="P243" s="68" t="s">
        <v>552</v>
      </c>
      <c r="Q243" s="68" t="s">
        <v>136</v>
      </c>
    </row>
    <row r="244" spans="1:17" x14ac:dyDescent="0.2">
      <c r="A244" s="28">
        <f t="shared" si="12"/>
        <v>240</v>
      </c>
      <c r="B244" s="41"/>
      <c r="C244" s="41"/>
      <c r="D244" s="56" t="s">
        <v>976</v>
      </c>
      <c r="E244" s="56" t="s">
        <v>977</v>
      </c>
      <c r="F244" s="41">
        <f t="shared" si="10"/>
        <v>240</v>
      </c>
      <c r="G244" s="34" t="s">
        <v>70</v>
      </c>
      <c r="H244" s="34" t="s">
        <v>69</v>
      </c>
      <c r="I244" s="56" t="str">
        <f t="shared" si="11"/>
        <v>2400ASC4eCode</v>
      </c>
      <c r="L244" s="90"/>
      <c r="M244" s="68" t="s">
        <v>70</v>
      </c>
      <c r="N244" s="37">
        <v>3</v>
      </c>
      <c r="O244" s="68" t="s">
        <v>80</v>
      </c>
      <c r="P244" s="68" t="s">
        <v>855</v>
      </c>
      <c r="Q244" s="68" t="s">
        <v>961</v>
      </c>
    </row>
    <row r="245" spans="1:17" x14ac:dyDescent="0.2">
      <c r="A245" s="28">
        <f t="shared" si="12"/>
        <v>241</v>
      </c>
      <c r="B245" s="41"/>
      <c r="C245" s="41"/>
      <c r="D245" s="56" t="s">
        <v>978</v>
      </c>
      <c r="E245" s="56" t="s">
        <v>979</v>
      </c>
      <c r="F245" s="41">
        <f t="shared" si="10"/>
        <v>241</v>
      </c>
      <c r="G245" s="34" t="s">
        <v>70</v>
      </c>
      <c r="H245" s="34" t="s">
        <v>69</v>
      </c>
      <c r="I245" s="56" t="str">
        <f t="shared" si="11"/>
        <v>2410ASC4eOregon</v>
      </c>
      <c r="L245" s="90">
        <v>0</v>
      </c>
      <c r="M245" s="41" t="s">
        <v>69</v>
      </c>
      <c r="N245" s="37">
        <v>12</v>
      </c>
      <c r="O245" s="68" t="s">
        <v>80</v>
      </c>
      <c r="P245" s="68" t="s">
        <v>552</v>
      </c>
      <c r="Q245" s="68" t="s">
        <v>136</v>
      </c>
    </row>
    <row r="246" spans="1:17" x14ac:dyDescent="0.2">
      <c r="A246" s="28">
        <f t="shared" si="12"/>
        <v>242</v>
      </c>
      <c r="B246" s="41"/>
      <c r="C246" s="41"/>
      <c r="D246" s="56" t="s">
        <v>980</v>
      </c>
      <c r="E246" s="56" t="s">
        <v>981</v>
      </c>
      <c r="F246" s="41">
        <f t="shared" si="10"/>
        <v>242</v>
      </c>
      <c r="G246" s="34" t="s">
        <v>70</v>
      </c>
      <c r="H246" s="34" t="s">
        <v>69</v>
      </c>
      <c r="I246" s="56" t="str">
        <f t="shared" si="11"/>
        <v>2420ASC4fOregon</v>
      </c>
      <c r="L246" s="90">
        <v>0</v>
      </c>
      <c r="M246" s="41" t="s">
        <v>69</v>
      </c>
      <c r="N246" s="37">
        <v>12</v>
      </c>
      <c r="O246" s="68" t="s">
        <v>80</v>
      </c>
      <c r="P246" s="68" t="s">
        <v>552</v>
      </c>
      <c r="Q246" s="68" t="s">
        <v>136</v>
      </c>
    </row>
    <row r="247" spans="1:17" s="100" customFormat="1" x14ac:dyDescent="0.2">
      <c r="A247" s="28">
        <f t="shared" si="12"/>
        <v>243</v>
      </c>
      <c r="B247" s="41"/>
      <c r="C247" s="41"/>
      <c r="D247" s="100" t="s">
        <v>255</v>
      </c>
      <c r="E247" s="53" t="s">
        <v>256</v>
      </c>
      <c r="F247" s="41">
        <f>F246+1</f>
        <v>243</v>
      </c>
      <c r="G247" s="34" t="s">
        <v>69</v>
      </c>
      <c r="H247" s="34" t="s">
        <v>70</v>
      </c>
      <c r="I247" s="56" t="str">
        <f>_xlfn.CONCAT(RIGHT(_xlfn.CONCAT("000",A247),3),0,E247)</f>
        <v>2430PrintDate</v>
      </c>
      <c r="J247" s="56" t="s">
        <v>256</v>
      </c>
      <c r="L247" s="90"/>
      <c r="M247" s="68" t="s">
        <v>70</v>
      </c>
      <c r="N247" s="37">
        <v>10</v>
      </c>
      <c r="O247" s="68" t="s">
        <v>72</v>
      </c>
      <c r="P247" s="68" t="s">
        <v>86</v>
      </c>
      <c r="Q247" s="68" t="s">
        <v>257</v>
      </c>
    </row>
    <row r="248" spans="1:17" s="100" customFormat="1" x14ac:dyDescent="0.2">
      <c r="A248" s="28">
        <f t="shared" si="12"/>
        <v>244</v>
      </c>
      <c r="B248" s="41"/>
      <c r="C248" s="41"/>
      <c r="D248" s="100" t="s">
        <v>26</v>
      </c>
      <c r="E248" s="53" t="s">
        <v>26</v>
      </c>
      <c r="F248" s="41">
        <f t="shared" si="10"/>
        <v>244</v>
      </c>
      <c r="G248" s="34" t="s">
        <v>69</v>
      </c>
      <c r="H248" s="34" t="s">
        <v>70</v>
      </c>
      <c r="I248" s="56" t="str">
        <f>_xlfn.CONCAT(RIGHT(_xlfn.CONCAT("000",A248),3),0,E248)</f>
        <v>2440Trailer</v>
      </c>
      <c r="J248" s="56" t="s">
        <v>26</v>
      </c>
      <c r="L248" s="90" t="s">
        <v>258</v>
      </c>
      <c r="M248" s="68" t="s">
        <v>69</v>
      </c>
      <c r="N248" s="37">
        <v>5</v>
      </c>
      <c r="O248" s="68" t="s">
        <v>72</v>
      </c>
      <c r="P248" s="68" t="s">
        <v>258</v>
      </c>
      <c r="Q248" s="68" t="s">
        <v>259</v>
      </c>
    </row>
    <row r="249" spans="1:17" x14ac:dyDescent="0.2">
      <c r="A249" s="28">
        <f t="shared" si="12"/>
        <v>245</v>
      </c>
      <c r="B249" s="41"/>
      <c r="C249" s="41"/>
      <c r="D249" s="56" t="s">
        <v>982</v>
      </c>
      <c r="E249" s="56" t="s">
        <v>983</v>
      </c>
      <c r="F249" s="41">
        <f t="shared" si="10"/>
        <v>245</v>
      </c>
      <c r="G249" s="34" t="s">
        <v>69</v>
      </c>
      <c r="H249" s="34" t="s">
        <v>70</v>
      </c>
      <c r="I249" s="56" t="str">
        <f>_xlfn.CONCAT(RIGHT(_xlfn.CONCAT("000",A249),3),0,E249)</f>
        <v>2450SchBExists</v>
      </c>
      <c r="J249" s="56" t="s">
        <v>983</v>
      </c>
      <c r="L249" s="95">
        <v>0</v>
      </c>
      <c r="M249" s="56" t="s">
        <v>69</v>
      </c>
      <c r="N249" s="41">
        <v>1</v>
      </c>
      <c r="O249" s="34" t="s">
        <v>80</v>
      </c>
      <c r="P249" s="41" t="s">
        <v>102</v>
      </c>
      <c r="Q249" s="41" t="s">
        <v>103</v>
      </c>
    </row>
    <row r="250" spans="1:17" x14ac:dyDescent="0.2">
      <c r="A250" s="28">
        <f t="shared" si="12"/>
        <v>246</v>
      </c>
      <c r="B250" s="41"/>
      <c r="C250" s="41"/>
      <c r="D250" s="56" t="s">
        <v>984</v>
      </c>
      <c r="E250" s="56" t="s">
        <v>985</v>
      </c>
      <c r="F250" s="41">
        <f t="shared" si="10"/>
        <v>246</v>
      </c>
      <c r="G250" s="34" t="s">
        <v>69</v>
      </c>
      <c r="H250" s="34" t="s">
        <v>70</v>
      </c>
      <c r="I250" s="56" t="str">
        <f>_xlfn.CONCAT(RIGHT(_xlfn.CONCAT("000",A250),3),0,E250)</f>
        <v>2460SchASCExists</v>
      </c>
      <c r="J250" s="56" t="s">
        <v>985</v>
      </c>
      <c r="L250" s="95">
        <v>0</v>
      </c>
      <c r="M250" s="56" t="s">
        <v>69</v>
      </c>
      <c r="N250" s="41">
        <v>1</v>
      </c>
      <c r="O250" s="34" t="s">
        <v>80</v>
      </c>
      <c r="P250" s="41" t="s">
        <v>102</v>
      </c>
      <c r="Q250" s="41" t="s">
        <v>103</v>
      </c>
    </row>
    <row r="251" spans="1:17" x14ac:dyDescent="0.2">
      <c r="H251" s="34"/>
    </row>
  </sheetData>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s q m i d = " 3 3 4 3 5 8 6 1 - c 8 b 6 - 4 a 7 3 - 9 b 8 a - e b 0 1 5 7 e 4 4 0 0 d "   x m l n s = " h t t p : / / s c h e m a s . m i c r o s o f t . c o m / D a t a M a s h u p " > A A A A A B c D A A B Q S w M E F A A C A A g A u n B m U f 6 M o K K n A A A A + A A A A B I A H A B D b 2 5 m a W c v U G F j a 2 F n Z S 5 4 b W w g o h g A K K A U A A A A A A A A A A A A A A A A A A A A A A A A A A A A h Y 9 B D o I w F E S v Q r q n L Y i B k E 9 Z u J X E h G j c N q V C I x R D i + V u L j y S V 5 B E U X c u Z / I m e f O 4 3 S G f u t a 7 y s G o X m c o w B R 5 U o u + U r r O 0 G h P f o J y B j s u z r y W 3 g x r k 0 5 G Z a i x 9 p I S 4 p z D b o X 7 o S Y h p Q E 5 F t t S N L L j v t L G c i 0 k + q y q / y v E 4 P C S Y S G O E 7 y O I 4 q j J A C y 1 F A o / U X C 2 R h T I D 8 l b M b W j o N k U v v 7 E s g S g b x f s C d Q S w M E F A A C A A g A u n B m U 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L p w Z l E o i k e 4 D g A A A B E A A A A T A B w A R m 9 y b X V s Y X M v U 2 V j d G l v b j E u b S C i G A A o o B Q A A A A A A A A A A A A A A A A A A A A A A A A A A A A r T k 0 u y c z P U w i G 0 I b W A F B L A Q I t A B Q A A g A I A L p w Z l H + j K C i p w A A A P g A A A A S A A A A A A A A A A A A A A A A A A A A A A B D b 2 5 m a W c v U G F j a 2 F n Z S 5 4 b W x Q S w E C L Q A U A A I A C A C 6 c G Z R D 8 r p q 6 Q A A A D p A A A A E w A A A A A A A A A A A A A A A A D z A A A A W 0 N v b n R l b n R f V H l w Z X N d L n h t b F B L A Q I t A B Q A A g A I A L p w Z l E 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A Z 8 C K Q I A 4 O R r K N 9 I V w f 3 b r A A A A A A I A A A A A A A N m A A D A A A A A E A A A A E u f H p W e m L x V a X F c r U c V O W E A A A A A B I A A A K A A A A A Q A A A A J v A a 2 4 A t 3 x G 0 b A 5 w w R E s 9 V A A A A C t C A 6 O / 0 O p D n w y t 0 M t 4 D 0 z h w p G D i M E r c z 2 f z U 3 W M o K m A B r R + s U i U V i r m G p n l M u r / w s R l d 2 X r 4 h p 2 k a K g 9 k F D L 1 5 Z l J r m d 5 Y 9 G 0 N j Z u 1 r W P i R Q A A A D G 6 D 4 O r G X U X G F h H 6 A X G p g V + H E 7 d A = = < / 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DE4F8B15698CE409D90788DBF4BE55D" ma:contentTypeVersion="9" ma:contentTypeDescription="Create a new document." ma:contentTypeScope="" ma:versionID="1ffa22078d8963640bb54a5ce7623e7f">
  <xsd:schema xmlns:xsd="http://www.w3.org/2001/XMLSchema" xmlns:xs="http://www.w3.org/2001/XMLSchema" xmlns:p="http://schemas.microsoft.com/office/2006/metadata/properties" xmlns:ns3="3bee6900-d8d6-411c-8fad-9e6128167727" xmlns:ns4="c9c07e3d-165f-4ac1-b147-12c8b77724ed" targetNamespace="http://schemas.microsoft.com/office/2006/metadata/properties" ma:root="true" ma:fieldsID="cf606e18698d75c27a65e5270abbda15" ns3:_="" ns4:_="">
    <xsd:import namespace="3bee6900-d8d6-411c-8fad-9e6128167727"/>
    <xsd:import namespace="c9c07e3d-165f-4ac1-b147-12c8b77724ed"/>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ee6900-d8d6-411c-8fad-9e61281677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9c07e3d-165f-4ac1-b147-12c8b77724e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6CAC5A8-A98C-4C18-8957-5BDCBE63F158}">
  <ds:schemaRefs>
    <ds:schemaRef ds:uri="http://schemas.microsoft.com/DataMashup"/>
  </ds:schemaRefs>
</ds:datastoreItem>
</file>

<file path=customXml/itemProps2.xml><?xml version="1.0" encoding="utf-8"?>
<ds:datastoreItem xmlns:ds="http://schemas.openxmlformats.org/officeDocument/2006/customXml" ds:itemID="{D2AB491E-3678-440E-9EDF-077037ECC7CF}">
  <ds:schemaRefs>
    <ds:schemaRef ds:uri="http://schemas.microsoft.com/sharepoint/v3/contenttype/forms"/>
  </ds:schemaRefs>
</ds:datastoreItem>
</file>

<file path=customXml/itemProps3.xml><?xml version="1.0" encoding="utf-8"?>
<ds:datastoreItem xmlns:ds="http://schemas.openxmlformats.org/officeDocument/2006/customXml" ds:itemID="{25DA4350-2FC7-4735-870B-84F29DB51C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ee6900-d8d6-411c-8fad-9e6128167727"/>
    <ds:schemaRef ds:uri="c9c07e3d-165f-4ac1-b147-12c8b77724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79B6A6E-72A4-462D-96D6-66303AF20C77}">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28</vt:i4>
      </vt:variant>
    </vt:vector>
  </HeadingPairs>
  <TitlesOfParts>
    <vt:vector size="47" baseType="lpstr">
      <vt:lpstr>Instructions</vt:lpstr>
      <vt:lpstr>CPMC Template</vt:lpstr>
      <vt:lpstr>Map</vt:lpstr>
      <vt:lpstr>C-2022</vt:lpstr>
      <vt:lpstr>SP-2022</vt:lpstr>
      <vt:lpstr>SC-2022</vt:lpstr>
      <vt:lpstr>P-2022</vt:lpstr>
      <vt:lpstr>E-2022</vt:lpstr>
      <vt:lpstr>MCP and METP Template</vt:lpstr>
      <vt:lpstr>MC-40-2022</vt:lpstr>
      <vt:lpstr>MC-40-NP-2022</vt:lpstr>
      <vt:lpstr>MET-40-2022</vt:lpstr>
      <vt:lpstr>MET-40-NP-2022</vt:lpstr>
      <vt:lpstr>METBIT Template</vt:lpstr>
      <vt:lpstr>METBIT-20-2022</vt:lpstr>
      <vt:lpstr>METBIT-20S-2022</vt:lpstr>
      <vt:lpstr>METBIT-65-2022</vt:lpstr>
      <vt:lpstr>METBIT-41-2022</vt:lpstr>
      <vt:lpstr>RevHistory</vt:lpstr>
      <vt:lpstr>_C_2DSpec</vt:lpstr>
      <vt:lpstr>_E_2DSpec</vt:lpstr>
      <vt:lpstr>_MC40_2DSpec</vt:lpstr>
      <vt:lpstr>_MC40NP_2DSpec</vt:lpstr>
      <vt:lpstr>_MET40_2DSpec</vt:lpstr>
      <vt:lpstr>_MET40NP_2DSpec</vt:lpstr>
      <vt:lpstr>_METBIT20_2DSpec</vt:lpstr>
      <vt:lpstr>_METBIT20S_2DSpec</vt:lpstr>
      <vt:lpstr>_METBIT41_2DSpec</vt:lpstr>
      <vt:lpstr>_METBIT65_2DSpec</vt:lpstr>
      <vt:lpstr>'CPMC Template'!_P_2DSpec</vt:lpstr>
      <vt:lpstr>_P_2DSpec</vt:lpstr>
      <vt:lpstr>_SC_2DSpec</vt:lpstr>
      <vt:lpstr>_SP_2DSpec</vt:lpstr>
      <vt:lpstr>'C-2022'!Print_Area</vt:lpstr>
      <vt:lpstr>'CPMC Template'!Print_Area</vt:lpstr>
      <vt:lpstr>'E-2022'!Print_Area</vt:lpstr>
      <vt:lpstr>'P-2022'!Print_Area</vt:lpstr>
      <vt:lpstr>'SC-2022'!Print_Area</vt:lpstr>
      <vt:lpstr>'SP-2022'!Print_Area</vt:lpstr>
      <vt:lpstr>'C-2022'!Print_Titles</vt:lpstr>
      <vt:lpstr>'CPMC Template'!Print_Titles</vt:lpstr>
      <vt:lpstr>'E-2022'!Print_Titles</vt:lpstr>
      <vt:lpstr>'P-2022'!Print_Titles</vt:lpstr>
      <vt:lpstr>'SC-2022'!Print_Titles</vt:lpstr>
      <vt:lpstr>'SP-2022'!Print_Titles</vt:lpstr>
      <vt:lpstr>spec_taxyear</vt:lpstr>
      <vt:lpstr>spec_version</vt:lpstr>
    </vt:vector>
  </TitlesOfParts>
  <Manager/>
  <Company>City of Portland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LCJOE</dc:creator>
  <cp:keywords/>
  <dc:description/>
  <cp:lastModifiedBy>Eiesland, Jared</cp:lastModifiedBy>
  <cp:revision/>
  <dcterms:created xsi:type="dcterms:W3CDTF">2011-11-14T19:03:21Z</dcterms:created>
  <dcterms:modified xsi:type="dcterms:W3CDTF">2022-11-15T17:28:05Z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0x0101002DE4F8B15698CE409D90788DBF4BE55D</vt:lpwstr>
  </property>
</Properties>
</file>