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F:\Forms and Pubs\2018\Misc\"/>
    </mc:Choice>
  </mc:AlternateContent>
  <xr:revisionPtr revIDLastSave="0" documentId="10_ncr:100000_{F8F033E1-E722-4895-B180-541BD093866E}" xr6:coauthVersionLast="31" xr6:coauthVersionMax="31" xr10:uidLastSave="{00000000-0000-0000-0000-000000000000}"/>
  <bookViews>
    <workbookView xWindow="6315" yWindow="30" windowWidth="12885" windowHeight="8745" tabRatio="869" xr2:uid="{00000000-000D-0000-FFFF-FFFF00000000}"/>
  </bookViews>
  <sheets>
    <sheet name="Regular 1" sheetId="26" r:id="rId1"/>
    <sheet name="Regular 2" sheetId="27" r:id="rId2"/>
    <sheet name="Regular 3" sheetId="28" r:id="rId3"/>
    <sheet name="Regular 4" sheetId="29" r:id="rId4"/>
    <sheet name="Regular 5" sheetId="30" r:id="rId5"/>
    <sheet name="Low - Single" sheetId="5" r:id="rId6"/>
    <sheet name="Low - HOH 1" sheetId="6" r:id="rId7"/>
    <sheet name="Low - HOH 2" sheetId="11" r:id="rId8"/>
    <sheet name="Low - Married 1" sheetId="8" r:id="rId9"/>
    <sheet name="Low - Married 2" sheetId="9" r:id="rId10"/>
  </sheets>
  <definedNames>
    <definedName name="_xlnm.Print_Area" localSheetId="6">'Low - HOH 1'!$A$1:$E$50</definedName>
    <definedName name="_xlnm.Print_Area" localSheetId="8">'Low - Married 1'!$A$1:$E$48</definedName>
    <definedName name="_xlnm.Print_Area" localSheetId="9">'Low - Married 2'!$A$1:$E$68</definedName>
    <definedName name="_xlnm.Print_Area" localSheetId="5">'Low - Single'!$A$1:$E$37</definedName>
  </definedNames>
  <calcPr calcId="179017"/>
</workbook>
</file>

<file path=xl/calcChain.xml><?xml version="1.0" encoding="utf-8"?>
<calcChain xmlns="http://schemas.openxmlformats.org/spreadsheetml/2006/main">
  <c r="I47" i="30" l="1"/>
  <c r="A71" i="9" l="1"/>
  <c r="B71" i="9"/>
  <c r="C71" i="9"/>
  <c r="D71" i="9"/>
  <c r="E71" i="9"/>
  <c r="A72" i="9"/>
  <c r="B72" i="9"/>
  <c r="C72" i="9"/>
  <c r="E72" i="9" s="1"/>
  <c r="D72" i="9"/>
  <c r="C70" i="9"/>
  <c r="C69" i="9"/>
  <c r="C60" i="9"/>
  <c r="C61" i="9"/>
  <c r="C62" i="9"/>
  <c r="C63" i="9"/>
  <c r="C64" i="9"/>
  <c r="C65" i="9"/>
  <c r="C66" i="9"/>
  <c r="C67" i="9"/>
  <c r="C68" i="9"/>
  <c r="C59" i="9"/>
  <c r="C50" i="9"/>
  <c r="C51" i="9"/>
  <c r="C52" i="9"/>
  <c r="C53" i="9"/>
  <c r="C54" i="9"/>
  <c r="C55" i="9"/>
  <c r="C56" i="9"/>
  <c r="C57" i="9"/>
  <c r="C58" i="9"/>
  <c r="C49" i="9"/>
  <c r="C40" i="9"/>
  <c r="C41" i="9"/>
  <c r="C42" i="9"/>
  <c r="C43" i="9"/>
  <c r="C44" i="9"/>
  <c r="C45" i="9"/>
  <c r="C46" i="9"/>
  <c r="C47" i="9"/>
  <c r="C48" i="9"/>
  <c r="C39" i="9"/>
  <c r="C30" i="9"/>
  <c r="C31" i="9"/>
  <c r="C32" i="9"/>
  <c r="C33" i="9"/>
  <c r="C34" i="9"/>
  <c r="C35" i="9"/>
  <c r="C36" i="9"/>
  <c r="C37" i="9"/>
  <c r="C38" i="9"/>
  <c r="C29" i="9"/>
  <c r="C20" i="9"/>
  <c r="C21" i="9"/>
  <c r="C22" i="9"/>
  <c r="C23" i="9"/>
  <c r="C24" i="9"/>
  <c r="C25" i="9"/>
  <c r="C26" i="9"/>
  <c r="C27" i="9"/>
  <c r="C28" i="9"/>
  <c r="C19" i="9"/>
  <c r="C10" i="9"/>
  <c r="C11" i="9"/>
  <c r="C12" i="9"/>
  <c r="C13" i="9"/>
  <c r="C14" i="9"/>
  <c r="C15" i="9"/>
  <c r="C16" i="9"/>
  <c r="C17" i="9"/>
  <c r="C18" i="9"/>
  <c r="C9" i="9"/>
  <c r="C4" i="9"/>
  <c r="C5" i="9"/>
  <c r="C6" i="9"/>
  <c r="C7" i="9"/>
  <c r="C8" i="9"/>
  <c r="C3" i="9"/>
  <c r="C51" i="8"/>
  <c r="A50" i="8"/>
  <c r="B50" i="8"/>
  <c r="C50" i="8"/>
  <c r="D50" i="8"/>
  <c r="D51" i="8" s="1"/>
  <c r="E50" i="8"/>
  <c r="A51" i="8"/>
  <c r="B51" i="8"/>
  <c r="C42" i="8"/>
  <c r="C43" i="8"/>
  <c r="C44" i="8"/>
  <c r="C45" i="8"/>
  <c r="C46" i="8"/>
  <c r="C47" i="8"/>
  <c r="C48" i="8"/>
  <c r="C49" i="8"/>
  <c r="C41" i="8"/>
  <c r="C32" i="8"/>
  <c r="C33" i="8"/>
  <c r="C34" i="8"/>
  <c r="C35" i="8"/>
  <c r="C36" i="8"/>
  <c r="C37" i="8"/>
  <c r="C38" i="8"/>
  <c r="C39" i="8"/>
  <c r="C40" i="8"/>
  <c r="C31" i="8"/>
  <c r="C22" i="8"/>
  <c r="C23" i="8"/>
  <c r="C24" i="8"/>
  <c r="C25" i="8"/>
  <c r="C26" i="8"/>
  <c r="C27" i="8"/>
  <c r="C28" i="8"/>
  <c r="C29" i="8"/>
  <c r="C30" i="8"/>
  <c r="C21" i="8"/>
  <c r="C12" i="8"/>
  <c r="C13" i="8"/>
  <c r="C14" i="8"/>
  <c r="C15" i="8"/>
  <c r="C16" i="8"/>
  <c r="C17" i="8"/>
  <c r="C18" i="8"/>
  <c r="C19" i="8"/>
  <c r="C20" i="8"/>
  <c r="C11" i="8"/>
  <c r="C4" i="8"/>
  <c r="C5" i="8"/>
  <c r="C6" i="8"/>
  <c r="C7" i="8"/>
  <c r="C8" i="8"/>
  <c r="C9" i="8"/>
  <c r="C10" i="8"/>
  <c r="C3" i="8"/>
  <c r="C49" i="11"/>
  <c r="A49" i="11"/>
  <c r="B49" i="11"/>
  <c r="D49" i="11"/>
  <c r="E49" i="11"/>
  <c r="C48" i="11"/>
  <c r="C39" i="11"/>
  <c r="C40" i="11"/>
  <c r="C41" i="11"/>
  <c r="C42" i="11"/>
  <c r="C43" i="11"/>
  <c r="C44" i="11"/>
  <c r="C45" i="11"/>
  <c r="C46" i="11"/>
  <c r="C47" i="11"/>
  <c r="C38" i="11"/>
  <c r="C29" i="11"/>
  <c r="C30" i="11"/>
  <c r="C31" i="11"/>
  <c r="C32" i="11"/>
  <c r="C33" i="11"/>
  <c r="C34" i="11"/>
  <c r="C35" i="11"/>
  <c r="C36" i="11"/>
  <c r="C37" i="11"/>
  <c r="C28" i="11"/>
  <c r="C19" i="11"/>
  <c r="C20" i="11"/>
  <c r="C21" i="11"/>
  <c r="C22" i="11"/>
  <c r="C23" i="11"/>
  <c r="C24" i="11"/>
  <c r="C25" i="11"/>
  <c r="C26" i="11"/>
  <c r="C27" i="11"/>
  <c r="C18" i="11"/>
  <c r="C9" i="11"/>
  <c r="C10" i="11"/>
  <c r="C11" i="11"/>
  <c r="C12" i="11"/>
  <c r="C13" i="11"/>
  <c r="C14" i="11"/>
  <c r="C15" i="11"/>
  <c r="C16" i="11"/>
  <c r="C17" i="11"/>
  <c r="C8" i="11"/>
  <c r="C4" i="11"/>
  <c r="C5" i="11"/>
  <c r="C6" i="11"/>
  <c r="C7" i="11"/>
  <c r="C3" i="11"/>
  <c r="A53" i="6"/>
  <c r="B53" i="6"/>
  <c r="C53" i="6"/>
  <c r="D53" i="6"/>
  <c r="E53" i="6"/>
  <c r="C52" i="6"/>
  <c r="C51" i="6"/>
  <c r="C42" i="6"/>
  <c r="C43" i="6"/>
  <c r="C44" i="6"/>
  <c r="C45" i="6"/>
  <c r="C46" i="6"/>
  <c r="C47" i="6"/>
  <c r="C48" i="6"/>
  <c r="C49" i="6"/>
  <c r="C50" i="6"/>
  <c r="C41" i="6"/>
  <c r="C32" i="6"/>
  <c r="C33" i="6"/>
  <c r="C34" i="6"/>
  <c r="C35" i="6"/>
  <c r="C36" i="6"/>
  <c r="C37" i="6"/>
  <c r="C38" i="6"/>
  <c r="C39" i="6"/>
  <c r="C40" i="6"/>
  <c r="C31" i="6"/>
  <c r="C22" i="6"/>
  <c r="C23" i="6"/>
  <c r="C24" i="6"/>
  <c r="C25" i="6"/>
  <c r="C26" i="6"/>
  <c r="C27" i="6"/>
  <c r="C28" i="6"/>
  <c r="C29" i="6"/>
  <c r="C30" i="6"/>
  <c r="C21" i="6"/>
  <c r="C12" i="6"/>
  <c r="C13" i="6"/>
  <c r="C14" i="6"/>
  <c r="C15" i="6"/>
  <c r="C16" i="6"/>
  <c r="C17" i="6"/>
  <c r="C18" i="6"/>
  <c r="C19" i="6"/>
  <c r="C20" i="6"/>
  <c r="C11" i="6"/>
  <c r="C4" i="6"/>
  <c r="C5" i="6"/>
  <c r="C6" i="6"/>
  <c r="C7" i="6"/>
  <c r="C8" i="6"/>
  <c r="C9" i="6"/>
  <c r="C10" i="6"/>
  <c r="C3" i="6"/>
  <c r="A39" i="5"/>
  <c r="B39" i="5"/>
  <c r="C39" i="5"/>
  <c r="D39" i="5"/>
  <c r="E39" i="5"/>
  <c r="C34" i="5"/>
  <c r="C35" i="5"/>
  <c r="C36" i="5"/>
  <c r="C37" i="5"/>
  <c r="C38" i="5"/>
  <c r="C33" i="5"/>
  <c r="C24" i="5"/>
  <c r="C25" i="5"/>
  <c r="C26" i="5"/>
  <c r="C27" i="5"/>
  <c r="C28" i="5"/>
  <c r="C29" i="5"/>
  <c r="C30" i="5"/>
  <c r="C31" i="5"/>
  <c r="C32" i="5"/>
  <c r="C23" i="5"/>
  <c r="C14" i="5"/>
  <c r="C15" i="5"/>
  <c r="C16" i="5"/>
  <c r="C17" i="5"/>
  <c r="C18" i="5"/>
  <c r="C19" i="5"/>
  <c r="C20" i="5"/>
  <c r="C21" i="5"/>
  <c r="C22" i="5"/>
  <c r="C13" i="5"/>
  <c r="C12" i="5"/>
  <c r="C6" i="5"/>
  <c r="C7" i="5"/>
  <c r="C8" i="5"/>
  <c r="C9" i="5"/>
  <c r="C10" i="5"/>
  <c r="C11" i="5"/>
  <c r="C5" i="5"/>
  <c r="C4" i="5"/>
  <c r="C3" i="5"/>
  <c r="E51" i="8" l="1"/>
  <c r="J4" i="5" l="1"/>
  <c r="K4" i="5" s="1"/>
  <c r="I46" i="30" l="1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8" i="30"/>
  <c r="I27" i="30"/>
  <c r="I26" i="30"/>
  <c r="I25" i="30"/>
  <c r="I24" i="30"/>
  <c r="I23" i="30"/>
  <c r="I22" i="30"/>
  <c r="I21" i="30"/>
  <c r="I20" i="30"/>
  <c r="I19" i="30"/>
  <c r="I17" i="30"/>
  <c r="I16" i="30"/>
  <c r="I15" i="30"/>
  <c r="I14" i="30"/>
  <c r="I13" i="30"/>
  <c r="I12" i="30"/>
  <c r="I11" i="30"/>
  <c r="I10" i="30"/>
  <c r="I9" i="30"/>
  <c r="I8" i="30"/>
  <c r="F72" i="30"/>
  <c r="F71" i="30"/>
  <c r="F70" i="30"/>
  <c r="F69" i="30"/>
  <c r="F68" i="30"/>
  <c r="F67" i="30"/>
  <c r="F66" i="30"/>
  <c r="F65" i="30"/>
  <c r="F64" i="30"/>
  <c r="F63" i="30"/>
  <c r="F61" i="30"/>
  <c r="F60" i="30"/>
  <c r="F59" i="30"/>
  <c r="F58" i="30"/>
  <c r="F57" i="30"/>
  <c r="F56" i="30"/>
  <c r="F55" i="30"/>
  <c r="F54" i="30"/>
  <c r="F53" i="30"/>
  <c r="F52" i="30"/>
  <c r="F50" i="30"/>
  <c r="F49" i="30"/>
  <c r="F48" i="30"/>
  <c r="F47" i="30"/>
  <c r="F46" i="30"/>
  <c r="F45" i="30"/>
  <c r="F44" i="30"/>
  <c r="F43" i="30"/>
  <c r="F42" i="30"/>
  <c r="F41" i="30"/>
  <c r="F39" i="30"/>
  <c r="F38" i="30"/>
  <c r="F37" i="30"/>
  <c r="F36" i="30"/>
  <c r="F35" i="30"/>
  <c r="F34" i="30"/>
  <c r="C54" i="28"/>
  <c r="C53" i="28"/>
  <c r="C52" i="28"/>
  <c r="C50" i="28"/>
  <c r="C49" i="28"/>
  <c r="C48" i="28"/>
  <c r="C47" i="28"/>
  <c r="C46" i="28"/>
  <c r="C45" i="28"/>
  <c r="C44" i="28"/>
  <c r="F21" i="27"/>
  <c r="F20" i="27"/>
  <c r="F19" i="27"/>
  <c r="F17" i="27"/>
  <c r="F16" i="27"/>
  <c r="F15" i="27"/>
  <c r="C25" i="27"/>
  <c r="I45" i="26"/>
  <c r="I44" i="26"/>
  <c r="I43" i="26"/>
  <c r="I42" i="26"/>
  <c r="F50" i="26"/>
  <c r="F49" i="26"/>
  <c r="F48" i="26"/>
  <c r="C57" i="26"/>
  <c r="C56" i="26"/>
  <c r="R33" i="30"/>
  <c r="K33" i="30"/>
  <c r="Q32" i="30"/>
  <c r="Q33" i="30" s="1"/>
  <c r="K32" i="30"/>
  <c r="P31" i="30"/>
  <c r="P32" i="30" s="1"/>
  <c r="P33" i="30" s="1"/>
  <c r="O31" i="30"/>
  <c r="O32" i="30" s="1"/>
  <c r="O33" i="30" s="1"/>
  <c r="K31" i="30"/>
  <c r="O30" i="30"/>
  <c r="K30" i="30"/>
  <c r="N29" i="30"/>
  <c r="S29" i="30" s="1"/>
  <c r="K29" i="30"/>
  <c r="R21" i="30"/>
  <c r="K21" i="30"/>
  <c r="Q20" i="30"/>
  <c r="Q21" i="30" s="1"/>
  <c r="K20" i="30"/>
  <c r="P19" i="30"/>
  <c r="P20" i="30" s="1"/>
  <c r="P21" i="30" s="1"/>
  <c r="K19" i="30"/>
  <c r="O18" i="30"/>
  <c r="O19" i="30" s="1"/>
  <c r="O20" i="30" s="1"/>
  <c r="O21" i="30" s="1"/>
  <c r="N18" i="30"/>
  <c r="N19" i="30" s="1"/>
  <c r="K18" i="30"/>
  <c r="S17" i="30"/>
  <c r="N17" i="30"/>
  <c r="K17" i="30"/>
  <c r="P9" i="30"/>
  <c r="O9" i="30"/>
  <c r="K9" i="30"/>
  <c r="O8" i="30"/>
  <c r="K8" i="30"/>
  <c r="N7" i="30"/>
  <c r="N8" i="30" s="1"/>
  <c r="K7" i="30"/>
  <c r="R33" i="29"/>
  <c r="Q33" i="29"/>
  <c r="K33" i="29"/>
  <c r="Q32" i="29"/>
  <c r="K32" i="29"/>
  <c r="P31" i="29"/>
  <c r="P32" i="29" s="1"/>
  <c r="P33" i="29" s="1"/>
  <c r="O31" i="29"/>
  <c r="O32" i="29" s="1"/>
  <c r="O33" i="29" s="1"/>
  <c r="K31" i="29"/>
  <c r="O30" i="29"/>
  <c r="K30" i="29"/>
  <c r="N29" i="29"/>
  <c r="N30" i="29" s="1"/>
  <c r="K29" i="29"/>
  <c r="R21" i="29"/>
  <c r="Q21" i="29"/>
  <c r="K21" i="29"/>
  <c r="Q20" i="29"/>
  <c r="K20" i="29"/>
  <c r="P19" i="29"/>
  <c r="P20" i="29" s="1"/>
  <c r="P21" i="29" s="1"/>
  <c r="K19" i="29"/>
  <c r="O18" i="29"/>
  <c r="O19" i="29" s="1"/>
  <c r="O20" i="29" s="1"/>
  <c r="O21" i="29" s="1"/>
  <c r="N18" i="29"/>
  <c r="N19" i="29" s="1"/>
  <c r="K18" i="29"/>
  <c r="S17" i="29"/>
  <c r="N17" i="29"/>
  <c r="K17" i="29"/>
  <c r="P9" i="29"/>
  <c r="O9" i="29"/>
  <c r="K9" i="29"/>
  <c r="O8" i="29"/>
  <c r="K8" i="29"/>
  <c r="N7" i="29"/>
  <c r="S7" i="29" s="1"/>
  <c r="K7" i="29"/>
  <c r="R33" i="28"/>
  <c r="K33" i="28"/>
  <c r="Q32" i="28"/>
  <c r="Q33" i="28" s="1"/>
  <c r="K32" i="28"/>
  <c r="P31" i="28"/>
  <c r="P32" i="28" s="1"/>
  <c r="P33" i="28" s="1"/>
  <c r="O31" i="28"/>
  <c r="O32" i="28" s="1"/>
  <c r="O33" i="28" s="1"/>
  <c r="K31" i="28"/>
  <c r="O30" i="28"/>
  <c r="K30" i="28"/>
  <c r="N29" i="28"/>
  <c r="S29" i="28" s="1"/>
  <c r="K29" i="28"/>
  <c r="R21" i="28"/>
  <c r="K21" i="28"/>
  <c r="Q20" i="28"/>
  <c r="Q21" i="28" s="1"/>
  <c r="K20" i="28"/>
  <c r="P19" i="28"/>
  <c r="P20" i="28" s="1"/>
  <c r="P21" i="28" s="1"/>
  <c r="K19" i="28"/>
  <c r="O18" i="28"/>
  <c r="O19" i="28" s="1"/>
  <c r="O20" i="28" s="1"/>
  <c r="O21" i="28" s="1"/>
  <c r="N18" i="28"/>
  <c r="N19" i="28" s="1"/>
  <c r="K18" i="28"/>
  <c r="S17" i="28"/>
  <c r="N17" i="28"/>
  <c r="K17" i="28"/>
  <c r="P9" i="28"/>
  <c r="O9" i="28"/>
  <c r="K9" i="28"/>
  <c r="O8" i="28"/>
  <c r="K8" i="28"/>
  <c r="N7" i="28"/>
  <c r="N8" i="28" s="1"/>
  <c r="K7" i="28"/>
  <c r="R33" i="27"/>
  <c r="Q33" i="27"/>
  <c r="K33" i="27"/>
  <c r="Q32" i="27"/>
  <c r="K32" i="27"/>
  <c r="P31" i="27"/>
  <c r="P32" i="27" s="1"/>
  <c r="P33" i="27" s="1"/>
  <c r="O31" i="27"/>
  <c r="O32" i="27" s="1"/>
  <c r="O33" i="27" s="1"/>
  <c r="K31" i="27"/>
  <c r="O30" i="27"/>
  <c r="K30" i="27"/>
  <c r="N29" i="27"/>
  <c r="N30" i="27" s="1"/>
  <c r="K29" i="27"/>
  <c r="R21" i="27"/>
  <c r="Q21" i="27"/>
  <c r="K21" i="27"/>
  <c r="Q20" i="27"/>
  <c r="K20" i="27"/>
  <c r="P19" i="27"/>
  <c r="P20" i="27" s="1"/>
  <c r="P21" i="27" s="1"/>
  <c r="K19" i="27"/>
  <c r="O18" i="27"/>
  <c r="O19" i="27" s="1"/>
  <c r="O20" i="27" s="1"/>
  <c r="O21" i="27" s="1"/>
  <c r="N18" i="27"/>
  <c r="N19" i="27" s="1"/>
  <c r="K18" i="27"/>
  <c r="S17" i="27"/>
  <c r="N17" i="27"/>
  <c r="K17" i="27"/>
  <c r="P9" i="27"/>
  <c r="O9" i="27"/>
  <c r="K9" i="27"/>
  <c r="O8" i="27"/>
  <c r="K8" i="27"/>
  <c r="N7" i="27"/>
  <c r="N8" i="27" s="1"/>
  <c r="K7" i="27"/>
  <c r="N9" i="30" l="1"/>
  <c r="S9" i="30" s="1"/>
  <c r="S8" i="30"/>
  <c r="N20" i="30"/>
  <c r="S19" i="30"/>
  <c r="N30" i="30"/>
  <c r="S18" i="30"/>
  <c r="S7" i="30"/>
  <c r="N31" i="29"/>
  <c r="S30" i="29"/>
  <c r="N20" i="29"/>
  <c r="S19" i="29"/>
  <c r="S29" i="29"/>
  <c r="S18" i="29"/>
  <c r="N8" i="29"/>
  <c r="N9" i="28"/>
  <c r="S9" i="28" s="1"/>
  <c r="S8" i="28"/>
  <c r="N20" i="28"/>
  <c r="S19" i="28"/>
  <c r="N30" i="28"/>
  <c r="S7" i="28"/>
  <c r="S18" i="28"/>
  <c r="N9" i="27"/>
  <c r="S9" i="27" s="1"/>
  <c r="S8" i="27"/>
  <c r="N20" i="27"/>
  <c r="S19" i="27"/>
  <c r="N31" i="27"/>
  <c r="S30" i="27"/>
  <c r="S29" i="27"/>
  <c r="S7" i="27"/>
  <c r="S18" i="27"/>
  <c r="C55" i="26"/>
  <c r="N31" i="30" l="1"/>
  <c r="S30" i="30"/>
  <c r="S20" i="30"/>
  <c r="N21" i="30"/>
  <c r="S21" i="30" s="1"/>
  <c r="S8" i="29"/>
  <c r="N9" i="29"/>
  <c r="S9" i="29" s="1"/>
  <c r="S20" i="29"/>
  <c r="N21" i="29"/>
  <c r="S21" i="29" s="1"/>
  <c r="S31" i="29"/>
  <c r="N32" i="29"/>
  <c r="S20" i="28"/>
  <c r="N21" i="28"/>
  <c r="S21" i="28" s="1"/>
  <c r="N31" i="28"/>
  <c r="S30" i="28"/>
  <c r="S20" i="27"/>
  <c r="N21" i="27"/>
  <c r="S21" i="27" s="1"/>
  <c r="S31" i="27"/>
  <c r="N32" i="27"/>
  <c r="K33" i="26"/>
  <c r="K32" i="26"/>
  <c r="K21" i="26"/>
  <c r="K20" i="26"/>
  <c r="K31" i="26"/>
  <c r="K30" i="26"/>
  <c r="K29" i="26"/>
  <c r="K19" i="26"/>
  <c r="K18" i="26"/>
  <c r="K17" i="26"/>
  <c r="K8" i="26"/>
  <c r="K7" i="26"/>
  <c r="S31" i="30" l="1"/>
  <c r="N32" i="30"/>
  <c r="S32" i="29"/>
  <c r="N33" i="29"/>
  <c r="S33" i="29" s="1"/>
  <c r="S31" i="28"/>
  <c r="N32" i="28"/>
  <c r="N33" i="27"/>
  <c r="S33" i="27" s="1"/>
  <c r="S32" i="27"/>
  <c r="N33" i="30" l="1"/>
  <c r="S33" i="30" s="1"/>
  <c r="S32" i="30"/>
  <c r="N33" i="28"/>
  <c r="S33" i="28" s="1"/>
  <c r="S32" i="28"/>
  <c r="F11" i="27"/>
  <c r="F14" i="27"/>
  <c r="F10" i="27"/>
  <c r="F13" i="27"/>
  <c r="F12" i="27"/>
  <c r="I4" i="8"/>
  <c r="F10" i="30" l="1"/>
  <c r="F13" i="30"/>
  <c r="F9" i="30"/>
  <c r="F14" i="30"/>
  <c r="F11" i="30"/>
  <c r="F12" i="30"/>
  <c r="I4" i="11"/>
  <c r="I4" i="9"/>
  <c r="I4" i="6"/>
  <c r="C35" i="28" l="1"/>
  <c r="C43" i="28"/>
  <c r="C34" i="28"/>
  <c r="C42" i="28"/>
  <c r="C31" i="28"/>
  <c r="C33" i="28"/>
  <c r="C41" i="28"/>
  <c r="C39" i="28"/>
  <c r="C37" i="28"/>
  <c r="C36" i="28"/>
  <c r="C32" i="28"/>
  <c r="C38" i="28"/>
  <c r="F9" i="27"/>
  <c r="K9" i="26" l="1"/>
  <c r="F8" i="27" l="1"/>
  <c r="R33" i="26" l="1"/>
  <c r="Q32" i="26"/>
  <c r="Q33" i="26" s="1"/>
  <c r="P31" i="26"/>
  <c r="P32" i="26" s="1"/>
  <c r="P33" i="26" s="1"/>
  <c r="O30" i="26"/>
  <c r="O31" i="26" s="1"/>
  <c r="O32" i="26" s="1"/>
  <c r="O33" i="26" s="1"/>
  <c r="N29" i="26"/>
  <c r="N30" i="26" s="1"/>
  <c r="R21" i="26"/>
  <c r="Q20" i="26"/>
  <c r="Q21" i="26" s="1"/>
  <c r="P19" i="26"/>
  <c r="P20" i="26" s="1"/>
  <c r="P21" i="26" s="1"/>
  <c r="O18" i="26"/>
  <c r="O19" i="26" s="1"/>
  <c r="O20" i="26" s="1"/>
  <c r="O21" i="26" s="1"/>
  <c r="N17" i="26"/>
  <c r="S17" i="26" s="1"/>
  <c r="P9" i="26"/>
  <c r="O8" i="26"/>
  <c r="N7" i="26"/>
  <c r="N8" i="26" s="1"/>
  <c r="N9" i="26" s="1"/>
  <c r="N18" i="26" l="1"/>
  <c r="N19" i="26" s="1"/>
  <c r="S19" i="26" s="1"/>
  <c r="S29" i="26"/>
  <c r="S7" i="26"/>
  <c r="S8" i="26"/>
  <c r="O9" i="26"/>
  <c r="S9" i="26" s="1"/>
  <c r="N31" i="26"/>
  <c r="S30" i="26"/>
  <c r="S18" i="26" l="1"/>
  <c r="N20" i="26"/>
  <c r="N21" i="26" s="1"/>
  <c r="S21" i="26" s="1"/>
  <c r="I36" i="26"/>
  <c r="I41" i="26"/>
  <c r="I39" i="26"/>
  <c r="I37" i="26"/>
  <c r="I38" i="26"/>
  <c r="F45" i="26"/>
  <c r="F47" i="26"/>
  <c r="F46" i="26"/>
  <c r="S20" i="26"/>
  <c r="S31" i="26"/>
  <c r="N32" i="26"/>
  <c r="N33" i="26" l="1"/>
  <c r="S33" i="26" s="1"/>
  <c r="S32" i="26"/>
  <c r="H61" i="30" l="1"/>
  <c r="H60" i="30"/>
  <c r="H59" i="30"/>
  <c r="H58" i="30"/>
  <c r="H57" i="30"/>
  <c r="H56" i="30"/>
  <c r="H55" i="30"/>
  <c r="H54" i="30"/>
  <c r="H53" i="30"/>
  <c r="H52" i="30"/>
  <c r="H50" i="30"/>
  <c r="H49" i="30"/>
  <c r="H48" i="30"/>
  <c r="H47" i="30"/>
  <c r="H46" i="30"/>
  <c r="H45" i="30"/>
  <c r="H44" i="30"/>
  <c r="H43" i="30"/>
  <c r="H42" i="30"/>
  <c r="H41" i="30"/>
  <c r="H39" i="30"/>
  <c r="H38" i="30"/>
  <c r="H37" i="30"/>
  <c r="H36" i="30"/>
  <c r="H35" i="30"/>
  <c r="H34" i="30"/>
  <c r="H33" i="30"/>
  <c r="H32" i="30"/>
  <c r="H31" i="30"/>
  <c r="H30" i="30"/>
  <c r="H28" i="30"/>
  <c r="H27" i="30"/>
  <c r="H26" i="30"/>
  <c r="H25" i="30"/>
  <c r="H24" i="30"/>
  <c r="H23" i="30"/>
  <c r="H22" i="30"/>
  <c r="H21" i="30"/>
  <c r="H20" i="30"/>
  <c r="H19" i="30"/>
  <c r="H17" i="30"/>
  <c r="H16" i="30"/>
  <c r="H15" i="30"/>
  <c r="H14" i="30"/>
  <c r="H13" i="30"/>
  <c r="H12" i="30"/>
  <c r="H11" i="30"/>
  <c r="H10" i="30"/>
  <c r="H9" i="30"/>
  <c r="H8" i="30"/>
  <c r="E72" i="30"/>
  <c r="E71" i="30"/>
  <c r="E70" i="30"/>
  <c r="E69" i="30"/>
  <c r="E68" i="30"/>
  <c r="E67" i="30"/>
  <c r="E66" i="30"/>
  <c r="E65" i="30"/>
  <c r="E64" i="30"/>
  <c r="E63" i="30"/>
  <c r="E61" i="30"/>
  <c r="E60" i="30"/>
  <c r="E59" i="30"/>
  <c r="E58" i="30"/>
  <c r="E57" i="30"/>
  <c r="E56" i="30"/>
  <c r="E55" i="30"/>
  <c r="E54" i="30"/>
  <c r="E53" i="30"/>
  <c r="E52" i="30"/>
  <c r="E50" i="30"/>
  <c r="E49" i="30"/>
  <c r="E48" i="30"/>
  <c r="E47" i="30"/>
  <c r="E46" i="30"/>
  <c r="E45" i="30"/>
  <c r="E44" i="30"/>
  <c r="E43" i="30"/>
  <c r="E42" i="30"/>
  <c r="E41" i="30"/>
  <c r="E39" i="30"/>
  <c r="E38" i="30"/>
  <c r="E37" i="30"/>
  <c r="E36" i="30"/>
  <c r="E35" i="30"/>
  <c r="E34" i="30"/>
  <c r="E33" i="30"/>
  <c r="F33" i="30" s="1"/>
  <c r="E32" i="30"/>
  <c r="F32" i="30" s="1"/>
  <c r="E31" i="30"/>
  <c r="F31" i="30" s="1"/>
  <c r="E30" i="30"/>
  <c r="F30" i="30" s="1"/>
  <c r="E28" i="30"/>
  <c r="F28" i="30" s="1"/>
  <c r="E27" i="30"/>
  <c r="F27" i="30" s="1"/>
  <c r="E26" i="30"/>
  <c r="F26" i="30" s="1"/>
  <c r="E25" i="30"/>
  <c r="F25" i="30" s="1"/>
  <c r="E24" i="30"/>
  <c r="F24" i="30" s="1"/>
  <c r="E23" i="30"/>
  <c r="F23" i="30" s="1"/>
  <c r="E22" i="30"/>
  <c r="F22" i="30" s="1"/>
  <c r="E21" i="30"/>
  <c r="F21" i="30" s="1"/>
  <c r="E20" i="30"/>
  <c r="F20" i="30" s="1"/>
  <c r="E19" i="30"/>
  <c r="F19" i="30" s="1"/>
  <c r="E17" i="30"/>
  <c r="F17" i="30" s="1"/>
  <c r="E16" i="30"/>
  <c r="F16" i="30" s="1"/>
  <c r="E15" i="30"/>
  <c r="F15" i="30" s="1"/>
  <c r="E8" i="30"/>
  <c r="F8" i="30" s="1"/>
  <c r="B72" i="30"/>
  <c r="C17" i="28" l="1"/>
  <c r="C16" i="28"/>
  <c r="C15" i="28"/>
  <c r="C14" i="28"/>
  <c r="C13" i="28"/>
  <c r="C12" i="28"/>
  <c r="C11" i="28"/>
  <c r="C10" i="28"/>
  <c r="C9" i="28"/>
  <c r="C8" i="28"/>
  <c r="I72" i="27"/>
  <c r="I71" i="27"/>
  <c r="I70" i="27"/>
  <c r="I69" i="27"/>
  <c r="I68" i="27"/>
  <c r="I67" i="27"/>
  <c r="I66" i="27"/>
  <c r="I65" i="27"/>
  <c r="I64" i="27"/>
  <c r="I63" i="27"/>
  <c r="I61" i="27"/>
  <c r="I60" i="27"/>
  <c r="I59" i="27"/>
  <c r="I58" i="27"/>
  <c r="I57" i="27"/>
  <c r="I56" i="27"/>
  <c r="I55" i="27"/>
  <c r="I54" i="27"/>
  <c r="I53" i="27"/>
  <c r="I52" i="27"/>
  <c r="I50" i="27"/>
  <c r="I49" i="27"/>
  <c r="I48" i="27"/>
  <c r="I47" i="27"/>
  <c r="I46" i="27"/>
  <c r="I45" i="27"/>
  <c r="I44" i="27"/>
  <c r="I43" i="27"/>
  <c r="I42" i="27"/>
  <c r="I41" i="27"/>
  <c r="I39" i="27"/>
  <c r="I38" i="27"/>
  <c r="I37" i="27"/>
  <c r="I36" i="27"/>
  <c r="I35" i="27"/>
  <c r="I34" i="27"/>
  <c r="I33" i="27"/>
  <c r="I32" i="27"/>
  <c r="I31" i="27"/>
  <c r="I30" i="27"/>
  <c r="I28" i="27"/>
  <c r="I27" i="27"/>
  <c r="I26" i="27"/>
  <c r="I25" i="27"/>
  <c r="I24" i="27"/>
  <c r="I23" i="27"/>
  <c r="I22" i="27"/>
  <c r="I21" i="27"/>
  <c r="I20" i="27"/>
  <c r="I19" i="27"/>
  <c r="I17" i="27"/>
  <c r="I16" i="27"/>
  <c r="I15" i="27"/>
  <c r="I14" i="27"/>
  <c r="I13" i="27"/>
  <c r="I12" i="27"/>
  <c r="I11" i="27"/>
  <c r="I10" i="27"/>
  <c r="I9" i="27"/>
  <c r="I8" i="27"/>
  <c r="F72" i="27"/>
  <c r="F71" i="27"/>
  <c r="F70" i="27"/>
  <c r="F69" i="27"/>
  <c r="F68" i="27"/>
  <c r="F67" i="27"/>
  <c r="F66" i="27"/>
  <c r="F65" i="27"/>
  <c r="F64" i="27"/>
  <c r="F63" i="27"/>
  <c r="F61" i="27"/>
  <c r="F60" i="27"/>
  <c r="F59" i="27"/>
  <c r="F58" i="27"/>
  <c r="F57" i="27"/>
  <c r="F56" i="27"/>
  <c r="F55" i="27"/>
  <c r="F54" i="27"/>
  <c r="F53" i="27"/>
  <c r="F52" i="27"/>
  <c r="F50" i="27"/>
  <c r="F49" i="27"/>
  <c r="F48" i="27"/>
  <c r="F47" i="27"/>
  <c r="F46" i="27"/>
  <c r="F45" i="27"/>
  <c r="F44" i="27"/>
  <c r="F43" i="27"/>
  <c r="F42" i="27"/>
  <c r="F41" i="27"/>
  <c r="F39" i="27"/>
  <c r="F38" i="27"/>
  <c r="F37" i="27"/>
  <c r="F36" i="27"/>
  <c r="F35" i="27"/>
  <c r="F34" i="27"/>
  <c r="F33" i="27"/>
  <c r="F32" i="27"/>
  <c r="F31" i="27"/>
  <c r="F30" i="27"/>
  <c r="F28" i="27"/>
  <c r="F27" i="27"/>
  <c r="F26" i="27"/>
  <c r="F25" i="27"/>
  <c r="F24" i="27"/>
  <c r="F23" i="27"/>
  <c r="F22" i="27"/>
  <c r="C72" i="27"/>
  <c r="C71" i="27"/>
  <c r="C70" i="27"/>
  <c r="C69" i="27"/>
  <c r="C68" i="27"/>
  <c r="C67" i="27"/>
  <c r="C66" i="27"/>
  <c r="C65" i="27"/>
  <c r="C64" i="27"/>
  <c r="C63" i="27"/>
  <c r="C61" i="27"/>
  <c r="C60" i="27"/>
  <c r="C59" i="27"/>
  <c r="C58" i="27"/>
  <c r="C57" i="27"/>
  <c r="C56" i="27"/>
  <c r="C55" i="27"/>
  <c r="C54" i="27"/>
  <c r="C53" i="27"/>
  <c r="C52" i="27"/>
  <c r="C50" i="27"/>
  <c r="C49" i="27"/>
  <c r="C48" i="27"/>
  <c r="C47" i="27"/>
  <c r="C46" i="27"/>
  <c r="C45" i="27"/>
  <c r="C44" i="27"/>
  <c r="C43" i="27"/>
  <c r="C42" i="27"/>
  <c r="C41" i="27"/>
  <c r="C39" i="27"/>
  <c r="C38" i="27"/>
  <c r="C37" i="27"/>
  <c r="C36" i="27"/>
  <c r="C35" i="27"/>
  <c r="C34" i="27"/>
  <c r="C33" i="27"/>
  <c r="C32" i="27"/>
  <c r="C31" i="27"/>
  <c r="C30" i="27"/>
  <c r="C28" i="27"/>
  <c r="C27" i="27"/>
  <c r="C26" i="27"/>
  <c r="C24" i="27"/>
  <c r="C23" i="27"/>
  <c r="C22" i="27"/>
  <c r="C21" i="27"/>
  <c r="C20" i="27"/>
  <c r="C19" i="27"/>
  <c r="C17" i="27"/>
  <c r="C16" i="27"/>
  <c r="C15" i="27"/>
  <c r="C14" i="27"/>
  <c r="C13" i="27"/>
  <c r="C12" i="27"/>
  <c r="C11" i="27"/>
  <c r="C10" i="27"/>
  <c r="C9" i="27"/>
  <c r="C8" i="27"/>
  <c r="I61" i="26"/>
  <c r="I60" i="26"/>
  <c r="I59" i="26"/>
  <c r="I58" i="26"/>
  <c r="I57" i="26"/>
  <c r="I56" i="26"/>
  <c r="I55" i="26"/>
  <c r="I54" i="26"/>
  <c r="I53" i="26"/>
  <c r="I52" i="26"/>
  <c r="I50" i="26"/>
  <c r="I49" i="26"/>
  <c r="I48" i="26"/>
  <c r="I47" i="26"/>
  <c r="I46" i="26"/>
  <c r="I35" i="26"/>
  <c r="I34" i="26"/>
  <c r="I33" i="26"/>
  <c r="I32" i="26"/>
  <c r="I31" i="26"/>
  <c r="I30" i="26"/>
  <c r="I28" i="26"/>
  <c r="I27" i="26"/>
  <c r="I26" i="26"/>
  <c r="I25" i="26"/>
  <c r="I24" i="26"/>
  <c r="I23" i="26"/>
  <c r="I22" i="26"/>
  <c r="I21" i="26"/>
  <c r="I20" i="26"/>
  <c r="I19" i="26"/>
  <c r="I17" i="26"/>
  <c r="I16" i="26"/>
  <c r="I15" i="26"/>
  <c r="I14" i="26"/>
  <c r="I13" i="26"/>
  <c r="I12" i="26"/>
  <c r="I11" i="26"/>
  <c r="I10" i="26"/>
  <c r="I9" i="26"/>
  <c r="I8" i="26"/>
  <c r="F61" i="26"/>
  <c r="F60" i="26"/>
  <c r="F59" i="26"/>
  <c r="F58" i="26"/>
  <c r="F57" i="26"/>
  <c r="F56" i="26"/>
  <c r="F55" i="26"/>
  <c r="F54" i="26"/>
  <c r="F53" i="26"/>
  <c r="F52" i="26"/>
  <c r="F44" i="26"/>
  <c r="F43" i="26"/>
  <c r="F42" i="26"/>
  <c r="F41" i="26"/>
  <c r="F39" i="26"/>
  <c r="F38" i="26"/>
  <c r="F37" i="26"/>
  <c r="F36" i="26"/>
  <c r="F35" i="26"/>
  <c r="F34" i="26"/>
  <c r="F33" i="26"/>
  <c r="F32" i="26"/>
  <c r="F31" i="26"/>
  <c r="F30" i="26"/>
  <c r="F28" i="26"/>
  <c r="F27" i="26"/>
  <c r="F26" i="26"/>
  <c r="F25" i="26"/>
  <c r="F24" i="26"/>
  <c r="F23" i="26"/>
  <c r="F22" i="26"/>
  <c r="F21" i="26"/>
  <c r="F20" i="26"/>
  <c r="F19" i="26"/>
  <c r="F17" i="26"/>
  <c r="F16" i="26"/>
  <c r="F15" i="26"/>
  <c r="F14" i="26"/>
  <c r="F13" i="26"/>
  <c r="F12" i="26"/>
  <c r="F11" i="26"/>
  <c r="F10" i="26"/>
  <c r="F9" i="26"/>
  <c r="F8" i="26"/>
  <c r="C61" i="26"/>
  <c r="C60" i="26"/>
  <c r="C59" i="26"/>
  <c r="C58" i="26"/>
  <c r="C54" i="26"/>
  <c r="C53" i="26"/>
  <c r="C52" i="26"/>
  <c r="C50" i="26"/>
  <c r="C49" i="26"/>
  <c r="C48" i="26"/>
  <c r="C47" i="26"/>
  <c r="C46" i="26"/>
  <c r="C45" i="26"/>
  <c r="C44" i="26"/>
  <c r="C43" i="26"/>
  <c r="C42" i="26"/>
  <c r="C41" i="26"/>
  <c r="C39" i="26"/>
  <c r="C38" i="26"/>
  <c r="C37" i="26"/>
  <c r="C36" i="26"/>
  <c r="C35" i="26"/>
  <c r="C34" i="26"/>
  <c r="C33" i="26"/>
  <c r="C32" i="26"/>
  <c r="C31" i="26"/>
  <c r="C30" i="26"/>
  <c r="C28" i="26"/>
  <c r="C27" i="26"/>
  <c r="C26" i="26"/>
  <c r="C25" i="26"/>
  <c r="C24" i="26"/>
  <c r="C23" i="26"/>
  <c r="C22" i="26"/>
  <c r="C21" i="26"/>
  <c r="C20" i="26"/>
  <c r="C19" i="26"/>
  <c r="C17" i="26"/>
  <c r="C16" i="26"/>
  <c r="C15" i="26"/>
  <c r="C14" i="26"/>
  <c r="C13" i="26"/>
  <c r="C12" i="26"/>
  <c r="C11" i="26"/>
  <c r="C10" i="26"/>
  <c r="C9" i="26"/>
  <c r="C8" i="26"/>
  <c r="I61" i="30" l="1"/>
  <c r="I60" i="30"/>
  <c r="I59" i="30"/>
  <c r="I58" i="30"/>
  <c r="I57" i="30"/>
  <c r="I56" i="30"/>
  <c r="I55" i="30"/>
  <c r="I54" i="30"/>
  <c r="I53" i="30"/>
  <c r="I52" i="30"/>
  <c r="I50" i="30"/>
  <c r="I49" i="30"/>
  <c r="I48" i="30"/>
  <c r="C8" i="30"/>
  <c r="C9" i="30"/>
  <c r="C10" i="30"/>
  <c r="C11" i="30"/>
  <c r="C12" i="30"/>
  <c r="C13" i="30"/>
  <c r="C14" i="30"/>
  <c r="C15" i="30"/>
  <c r="C16" i="30"/>
  <c r="C17" i="30"/>
  <c r="C19" i="30"/>
  <c r="C20" i="30"/>
  <c r="C21" i="30"/>
  <c r="C22" i="30"/>
  <c r="C23" i="30"/>
  <c r="C24" i="30"/>
  <c r="C25" i="30"/>
  <c r="C26" i="30"/>
  <c r="C27" i="30"/>
  <c r="C28" i="30"/>
  <c r="C30" i="30"/>
  <c r="C31" i="30"/>
  <c r="C32" i="30"/>
  <c r="C33" i="30"/>
  <c r="C34" i="30"/>
  <c r="C35" i="30"/>
  <c r="C36" i="30"/>
  <c r="C37" i="30"/>
  <c r="C38" i="30"/>
  <c r="C39" i="30"/>
  <c r="C41" i="30"/>
  <c r="C42" i="30"/>
  <c r="C43" i="30"/>
  <c r="C44" i="30"/>
  <c r="C45" i="30"/>
  <c r="C46" i="30"/>
  <c r="C47" i="30"/>
  <c r="C48" i="30"/>
  <c r="C49" i="30"/>
  <c r="C50" i="30"/>
  <c r="C52" i="30"/>
  <c r="C53" i="30"/>
  <c r="C54" i="30"/>
  <c r="C55" i="30"/>
  <c r="C56" i="30"/>
  <c r="C57" i="30"/>
  <c r="C58" i="30"/>
  <c r="C59" i="30"/>
  <c r="C60" i="30"/>
  <c r="C61" i="30"/>
  <c r="C63" i="30"/>
  <c r="C64" i="30"/>
  <c r="C65" i="30"/>
  <c r="C66" i="30"/>
  <c r="C67" i="30"/>
  <c r="C68" i="30"/>
  <c r="C69" i="30"/>
  <c r="C70" i="30"/>
  <c r="C71" i="30"/>
  <c r="C72" i="30"/>
  <c r="C30" i="28"/>
  <c r="C28" i="28"/>
  <c r="C27" i="28"/>
  <c r="C26" i="28"/>
  <c r="C25" i="28"/>
  <c r="C24" i="28"/>
  <c r="C23" i="28"/>
  <c r="C22" i="28"/>
  <c r="C21" i="28"/>
  <c r="C20" i="28"/>
  <c r="C19" i="28"/>
  <c r="I72" i="29" l="1"/>
  <c r="I71" i="29"/>
  <c r="I70" i="29"/>
  <c r="I69" i="29"/>
  <c r="I68" i="29"/>
  <c r="I67" i="29"/>
  <c r="I66" i="29"/>
  <c r="I65" i="29"/>
  <c r="I64" i="29"/>
  <c r="I63" i="29"/>
  <c r="I61" i="29"/>
  <c r="I60" i="29"/>
  <c r="I59" i="29"/>
  <c r="I58" i="29"/>
  <c r="I57" i="29"/>
  <c r="I56" i="29"/>
  <c r="I55" i="29"/>
  <c r="I54" i="29"/>
  <c r="I53" i="29"/>
  <c r="I52" i="29"/>
  <c r="I50" i="29"/>
  <c r="I49" i="29"/>
  <c r="I48" i="29"/>
  <c r="I47" i="29"/>
  <c r="I46" i="29"/>
  <c r="I45" i="29"/>
  <c r="I44" i="29"/>
  <c r="I43" i="29"/>
  <c r="I42" i="29"/>
  <c r="I41" i="29"/>
  <c r="I39" i="29"/>
  <c r="I38" i="29"/>
  <c r="I37" i="29"/>
  <c r="I36" i="29"/>
  <c r="I35" i="29"/>
  <c r="I34" i="29"/>
  <c r="I33" i="29"/>
  <c r="I32" i="29"/>
  <c r="I31" i="29"/>
  <c r="I30" i="29"/>
  <c r="I28" i="29"/>
  <c r="I27" i="29"/>
  <c r="I26" i="29"/>
  <c r="I25" i="29"/>
  <c r="I24" i="29"/>
  <c r="I23" i="29"/>
  <c r="I22" i="29"/>
  <c r="I21" i="29"/>
  <c r="I20" i="29"/>
  <c r="I19" i="29"/>
  <c r="I17" i="29"/>
  <c r="I16" i="29"/>
  <c r="I15" i="29"/>
  <c r="I14" i="29"/>
  <c r="I13" i="29"/>
  <c r="I12" i="29"/>
  <c r="I11" i="29"/>
  <c r="I10" i="29"/>
  <c r="I9" i="29"/>
  <c r="I8" i="29"/>
  <c r="F72" i="29"/>
  <c r="F71" i="29"/>
  <c r="F70" i="29"/>
  <c r="F69" i="29"/>
  <c r="F68" i="29"/>
  <c r="F67" i="29"/>
  <c r="F66" i="29"/>
  <c r="F65" i="29"/>
  <c r="F64" i="29"/>
  <c r="F63" i="29"/>
  <c r="F61" i="29"/>
  <c r="F60" i="29"/>
  <c r="F59" i="29"/>
  <c r="F58" i="29"/>
  <c r="F57" i="29"/>
  <c r="F56" i="29"/>
  <c r="F55" i="29"/>
  <c r="F54" i="29"/>
  <c r="F53" i="29"/>
  <c r="F52" i="29"/>
  <c r="F50" i="29"/>
  <c r="F49" i="29"/>
  <c r="F48" i="29"/>
  <c r="F47" i="29"/>
  <c r="F46" i="29"/>
  <c r="F45" i="29"/>
  <c r="F44" i="29"/>
  <c r="F43" i="29"/>
  <c r="F42" i="29"/>
  <c r="F41" i="29"/>
  <c r="F39" i="29"/>
  <c r="F38" i="29"/>
  <c r="F37" i="29"/>
  <c r="F36" i="29"/>
  <c r="F35" i="29"/>
  <c r="F34" i="29"/>
  <c r="F33" i="29"/>
  <c r="F32" i="29"/>
  <c r="F31" i="29"/>
  <c r="F30" i="29"/>
  <c r="F28" i="29"/>
  <c r="F27" i="29"/>
  <c r="F26" i="29"/>
  <c r="F25" i="29"/>
  <c r="F24" i="29"/>
  <c r="F23" i="29"/>
  <c r="F22" i="29"/>
  <c r="F21" i="29"/>
  <c r="F20" i="29"/>
  <c r="F19" i="29"/>
  <c r="F17" i="29"/>
  <c r="F16" i="29"/>
  <c r="F15" i="29"/>
  <c r="F14" i="29"/>
  <c r="F13" i="29"/>
  <c r="F12" i="29"/>
  <c r="F11" i="29"/>
  <c r="F10" i="29"/>
  <c r="F9" i="29"/>
  <c r="F8" i="29"/>
  <c r="C72" i="29"/>
  <c r="C71" i="29"/>
  <c r="C70" i="29"/>
  <c r="C69" i="29"/>
  <c r="C68" i="29"/>
  <c r="C67" i="29"/>
  <c r="C66" i="29"/>
  <c r="C65" i="29"/>
  <c r="C64" i="29"/>
  <c r="C63" i="29"/>
  <c r="C61" i="29"/>
  <c r="C60" i="29"/>
  <c r="C59" i="29"/>
  <c r="C58" i="29"/>
  <c r="C57" i="29"/>
  <c r="C56" i="29"/>
  <c r="C55" i="29"/>
  <c r="C54" i="29"/>
  <c r="C53" i="29"/>
  <c r="C52" i="29"/>
  <c r="C50" i="29"/>
  <c r="C49" i="29"/>
  <c r="C48" i="29"/>
  <c r="C47" i="29"/>
  <c r="C46" i="29"/>
  <c r="C45" i="29"/>
  <c r="C44" i="29"/>
  <c r="C43" i="29"/>
  <c r="C42" i="29"/>
  <c r="C41" i="29"/>
  <c r="C39" i="29"/>
  <c r="C38" i="29"/>
  <c r="C37" i="29"/>
  <c r="C36" i="29"/>
  <c r="C35" i="29"/>
  <c r="C34" i="29"/>
  <c r="C33" i="29"/>
  <c r="C32" i="29"/>
  <c r="C31" i="29"/>
  <c r="C30" i="29"/>
  <c r="C28" i="29"/>
  <c r="C27" i="29"/>
  <c r="C26" i="29"/>
  <c r="C25" i="29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F72" i="28"/>
  <c r="F71" i="28"/>
  <c r="F70" i="28"/>
  <c r="F69" i="28"/>
  <c r="F68" i="28"/>
  <c r="F67" i="28"/>
  <c r="F66" i="28"/>
  <c r="F65" i="28"/>
  <c r="F64" i="28"/>
  <c r="F63" i="28"/>
  <c r="C72" i="28"/>
  <c r="C71" i="28"/>
  <c r="C70" i="28"/>
  <c r="C69" i="28"/>
  <c r="C68" i="28"/>
  <c r="C67" i="28"/>
  <c r="C66" i="28"/>
  <c r="C65" i="28"/>
  <c r="C64" i="28"/>
  <c r="C63" i="28"/>
  <c r="I72" i="28"/>
  <c r="I71" i="28"/>
  <c r="I70" i="28"/>
  <c r="I69" i="28"/>
  <c r="I68" i="28"/>
  <c r="I67" i="28"/>
  <c r="I66" i="28"/>
  <c r="I65" i="28"/>
  <c r="I64" i="28"/>
  <c r="I63" i="28"/>
  <c r="I61" i="28"/>
  <c r="I60" i="28"/>
  <c r="I59" i="28"/>
  <c r="I58" i="28"/>
  <c r="I57" i="28"/>
  <c r="I56" i="28"/>
  <c r="I55" i="28"/>
  <c r="I54" i="28"/>
  <c r="I53" i="28"/>
  <c r="I52" i="28"/>
  <c r="I50" i="28"/>
  <c r="I49" i="28"/>
  <c r="I48" i="28"/>
  <c r="I47" i="28"/>
  <c r="I46" i="28"/>
  <c r="I45" i="28"/>
  <c r="I44" i="28"/>
  <c r="I43" i="28"/>
  <c r="I42" i="28"/>
  <c r="I41" i="28"/>
  <c r="I39" i="28"/>
  <c r="I38" i="28"/>
  <c r="I37" i="28"/>
  <c r="I36" i="28"/>
  <c r="I35" i="28"/>
  <c r="I34" i="28"/>
  <c r="I33" i="28"/>
  <c r="I32" i="28"/>
  <c r="I31" i="28"/>
  <c r="I30" i="28"/>
  <c r="I28" i="28"/>
  <c r="I27" i="28"/>
  <c r="I26" i="28"/>
  <c r="I25" i="28"/>
  <c r="I24" i="28"/>
  <c r="I23" i="28"/>
  <c r="I22" i="28"/>
  <c r="I21" i="28"/>
  <c r="I20" i="28"/>
  <c r="I19" i="28"/>
  <c r="I17" i="28"/>
  <c r="I16" i="28"/>
  <c r="I15" i="28"/>
  <c r="I14" i="28"/>
  <c r="I13" i="28"/>
  <c r="I12" i="28"/>
  <c r="I11" i="28"/>
  <c r="I10" i="28"/>
  <c r="I9" i="28"/>
  <c r="I8" i="28"/>
  <c r="F61" i="28"/>
  <c r="F60" i="28"/>
  <c r="F59" i="28"/>
  <c r="F58" i="28"/>
  <c r="F57" i="28"/>
  <c r="F56" i="28"/>
  <c r="F55" i="28"/>
  <c r="F54" i="28"/>
  <c r="F53" i="28"/>
  <c r="F52" i="28"/>
  <c r="F50" i="28"/>
  <c r="F49" i="28"/>
  <c r="F48" i="28"/>
  <c r="F47" i="28"/>
  <c r="F46" i="28"/>
  <c r="F45" i="28"/>
  <c r="F44" i="28"/>
  <c r="F43" i="28"/>
  <c r="F42" i="28"/>
  <c r="F41" i="28"/>
  <c r="F39" i="28"/>
  <c r="F38" i="28"/>
  <c r="F37" i="28"/>
  <c r="F36" i="28"/>
  <c r="F35" i="28"/>
  <c r="F34" i="28"/>
  <c r="F33" i="28"/>
  <c r="F32" i="28"/>
  <c r="F31" i="28"/>
  <c r="F30" i="28"/>
  <c r="F28" i="28"/>
  <c r="F27" i="28"/>
  <c r="F26" i="28"/>
  <c r="F25" i="28"/>
  <c r="F24" i="28"/>
  <c r="F23" i="28"/>
  <c r="F22" i="28"/>
  <c r="F21" i="28"/>
  <c r="F20" i="28"/>
  <c r="F19" i="28"/>
  <c r="F17" i="28"/>
  <c r="F16" i="28"/>
  <c r="F15" i="28"/>
  <c r="F14" i="28"/>
  <c r="F13" i="28"/>
  <c r="F12" i="28"/>
  <c r="F11" i="28"/>
  <c r="F10" i="28"/>
  <c r="F9" i="28"/>
  <c r="F8" i="28"/>
  <c r="C61" i="28"/>
  <c r="C60" i="28"/>
  <c r="C59" i="28"/>
  <c r="C58" i="28"/>
  <c r="C57" i="28"/>
  <c r="C56" i="28"/>
  <c r="C55" i="28"/>
  <c r="A4" i="9" l="1"/>
  <c r="A4" i="8" l="1"/>
  <c r="A4" i="11"/>
  <c r="A4" i="6"/>
  <c r="A4" i="5"/>
  <c r="J4" i="9" l="1"/>
  <c r="K4" i="9" s="1"/>
  <c r="J4" i="8"/>
  <c r="K4" i="8" s="1"/>
  <c r="J4" i="11"/>
  <c r="K4" i="11" s="1"/>
  <c r="A3" i="11" s="1"/>
  <c r="J4" i="6"/>
  <c r="K4" i="6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D3" i="6" l="1"/>
  <c r="D3" i="8" l="1"/>
  <c r="D3" i="11"/>
  <c r="D3" i="9"/>
  <c r="D4" i="9" s="1"/>
  <c r="E4" i="9" s="1"/>
  <c r="D4" i="6"/>
  <c r="E4" i="6" s="1"/>
  <c r="D5" i="9" l="1"/>
  <c r="E5" i="9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E38" i="5" s="1"/>
  <c r="D5" i="6"/>
  <c r="E5" i="6" s="1"/>
  <c r="E3" i="6"/>
  <c r="D4" i="11"/>
  <c r="E4" i="11" s="1"/>
  <c r="E3" i="9"/>
  <c r="D6" i="9" l="1"/>
  <c r="E6" i="9" s="1"/>
  <c r="D4" i="8"/>
  <c r="E4" i="8" s="1"/>
  <c r="D5" i="11"/>
  <c r="E5" i="11" s="1"/>
  <c r="D6" i="6"/>
  <c r="E6" i="6" s="1"/>
  <c r="E3" i="11"/>
  <c r="E3" i="8"/>
  <c r="D7" i="9" l="1"/>
  <c r="E7" i="9" s="1"/>
  <c r="D5" i="8"/>
  <c r="E5" i="8" s="1"/>
  <c r="D6" i="11"/>
  <c r="E6" i="11" s="1"/>
  <c r="D7" i="6"/>
  <c r="E7" i="6" s="1"/>
  <c r="A3" i="9"/>
  <c r="A3" i="5"/>
  <c r="A3" i="8"/>
  <c r="A3" i="6"/>
  <c r="E4" i="5" l="1"/>
  <c r="E5" i="5"/>
  <c r="D8" i="9"/>
  <c r="E8" i="9" s="1"/>
  <c r="D6" i="8"/>
  <c r="E6" i="8" s="1"/>
  <c r="E3" i="5"/>
  <c r="D7" i="11"/>
  <c r="E7" i="11" s="1"/>
  <c r="D8" i="6"/>
  <c r="E8" i="6" s="1"/>
  <c r="D9" i="9" l="1"/>
  <c r="E9" i="9" s="1"/>
  <c r="E6" i="5"/>
  <c r="D7" i="8"/>
  <c r="E7" i="8" s="1"/>
  <c r="D8" i="11"/>
  <c r="E8" i="11" s="1"/>
  <c r="D9" i="6"/>
  <c r="E9" i="6" s="1"/>
  <c r="E7" i="5" l="1"/>
  <c r="D10" i="9"/>
  <c r="E10" i="9" s="1"/>
  <c r="D8" i="8"/>
  <c r="E8" i="8" s="1"/>
  <c r="D9" i="11"/>
  <c r="E9" i="11" s="1"/>
  <c r="D10" i="6"/>
  <c r="E10" i="6" s="1"/>
  <c r="D11" i="9" l="1"/>
  <c r="E11" i="9" s="1"/>
  <c r="E8" i="5"/>
  <c r="D9" i="8"/>
  <c r="E9" i="8" s="1"/>
  <c r="D10" i="11"/>
  <c r="E10" i="11" s="1"/>
  <c r="D11" i="6"/>
  <c r="E11" i="6" s="1"/>
  <c r="E9" i="5" l="1"/>
  <c r="D12" i="9"/>
  <c r="E12" i="9" s="1"/>
  <c r="D10" i="8"/>
  <c r="E10" i="8" s="1"/>
  <c r="D11" i="11"/>
  <c r="E11" i="11" s="1"/>
  <c r="D12" i="6"/>
  <c r="E12" i="6" s="1"/>
  <c r="E10" i="5" l="1"/>
  <c r="D13" i="9"/>
  <c r="E13" i="9" s="1"/>
  <c r="D11" i="8"/>
  <c r="E11" i="8" s="1"/>
  <c r="D12" i="11"/>
  <c r="E12" i="11" s="1"/>
  <c r="D13" i="6"/>
  <c r="E13" i="6" s="1"/>
  <c r="D14" i="9" l="1"/>
  <c r="E14" i="9" s="1"/>
  <c r="E11" i="5"/>
  <c r="D12" i="8"/>
  <c r="E12" i="8" s="1"/>
  <c r="D13" i="11"/>
  <c r="E13" i="11" s="1"/>
  <c r="D14" i="6"/>
  <c r="E14" i="6" s="1"/>
  <c r="D15" i="9" l="1"/>
  <c r="E15" i="9" s="1"/>
  <c r="E12" i="5"/>
  <c r="D13" i="8"/>
  <c r="E13" i="8" s="1"/>
  <c r="D14" i="11"/>
  <c r="E14" i="11" s="1"/>
  <c r="D15" i="6"/>
  <c r="E15" i="6" s="1"/>
  <c r="D16" i="9" l="1"/>
  <c r="E16" i="9" s="1"/>
  <c r="E13" i="5"/>
  <c r="D14" i="8"/>
  <c r="E14" i="8" s="1"/>
  <c r="D15" i="11"/>
  <c r="E15" i="11" s="1"/>
  <c r="D16" i="6"/>
  <c r="E16" i="6" s="1"/>
  <c r="D17" i="9" l="1"/>
  <c r="E17" i="9" s="1"/>
  <c r="E14" i="5"/>
  <c r="D15" i="8"/>
  <c r="E15" i="8" s="1"/>
  <c r="D16" i="11"/>
  <c r="E16" i="11" s="1"/>
  <c r="D17" i="6"/>
  <c r="E17" i="6" s="1"/>
  <c r="D18" i="9" l="1"/>
  <c r="E18" i="9" s="1"/>
  <c r="E15" i="5"/>
  <c r="D16" i="8"/>
  <c r="E16" i="8" s="1"/>
  <c r="D17" i="11"/>
  <c r="E17" i="11" s="1"/>
  <c r="D18" i="6"/>
  <c r="E18" i="6" s="1"/>
  <c r="D19" i="9" l="1"/>
  <c r="E19" i="9" s="1"/>
  <c r="E16" i="5"/>
  <c r="D17" i="8"/>
  <c r="E17" i="8" s="1"/>
  <c r="D18" i="11"/>
  <c r="E18" i="11" s="1"/>
  <c r="D19" i="6"/>
  <c r="E19" i="6" s="1"/>
  <c r="D20" i="9" l="1"/>
  <c r="E20" i="9" s="1"/>
  <c r="E17" i="5"/>
  <c r="D18" i="8"/>
  <c r="E18" i="8" s="1"/>
  <c r="D19" i="11"/>
  <c r="E19" i="11" s="1"/>
  <c r="D20" i="6"/>
  <c r="E20" i="6" s="1"/>
  <c r="D21" i="9" l="1"/>
  <c r="E21" i="9" s="1"/>
  <c r="E18" i="5"/>
  <c r="D19" i="8"/>
  <c r="E19" i="8" s="1"/>
  <c r="D20" i="11"/>
  <c r="E20" i="11" s="1"/>
  <c r="D21" i="6"/>
  <c r="E21" i="6" s="1"/>
  <c r="D22" i="9" l="1"/>
  <c r="E22" i="9" s="1"/>
  <c r="E19" i="5"/>
  <c r="D20" i="8"/>
  <c r="E20" i="8" s="1"/>
  <c r="D21" i="11"/>
  <c r="E21" i="11" s="1"/>
  <c r="D22" i="6"/>
  <c r="E22" i="6" s="1"/>
  <c r="D23" i="9" l="1"/>
  <c r="E23" i="9" s="1"/>
  <c r="E20" i="5"/>
  <c r="D21" i="8"/>
  <c r="E21" i="8" s="1"/>
  <c r="D22" i="11"/>
  <c r="E22" i="11" s="1"/>
  <c r="D23" i="6"/>
  <c r="E23" i="6" s="1"/>
  <c r="D24" i="9" l="1"/>
  <c r="E24" i="9" s="1"/>
  <c r="E21" i="5"/>
  <c r="D22" i="8"/>
  <c r="E22" i="8" s="1"/>
  <c r="D23" i="11"/>
  <c r="E23" i="11" s="1"/>
  <c r="D24" i="6"/>
  <c r="E24" i="6" s="1"/>
  <c r="D25" i="9" l="1"/>
  <c r="E25" i="9" s="1"/>
  <c r="E22" i="5"/>
  <c r="D23" i="8"/>
  <c r="E23" i="8" s="1"/>
  <c r="D24" i="11"/>
  <c r="E24" i="11" s="1"/>
  <c r="D25" i="6"/>
  <c r="E25" i="6" s="1"/>
  <c r="D26" i="9" l="1"/>
  <c r="E26" i="9" s="1"/>
  <c r="E23" i="5"/>
  <c r="D24" i="8"/>
  <c r="E24" i="8" s="1"/>
  <c r="D25" i="11"/>
  <c r="E25" i="11" s="1"/>
  <c r="D26" i="6"/>
  <c r="E26" i="6" s="1"/>
  <c r="D27" i="9" l="1"/>
  <c r="E27" i="9" s="1"/>
  <c r="E24" i="5"/>
  <c r="D25" i="8"/>
  <c r="E25" i="8" s="1"/>
  <c r="D26" i="11"/>
  <c r="E26" i="11" s="1"/>
  <c r="D27" i="6"/>
  <c r="E27" i="6" s="1"/>
  <c r="D28" i="9" l="1"/>
  <c r="E28" i="9" s="1"/>
  <c r="E25" i="5"/>
  <c r="D26" i="8"/>
  <c r="E26" i="8" s="1"/>
  <c r="D27" i="11"/>
  <c r="E27" i="11" s="1"/>
  <c r="D28" i="6"/>
  <c r="E28" i="6" s="1"/>
  <c r="D29" i="9" l="1"/>
  <c r="E29" i="9" s="1"/>
  <c r="E26" i="5"/>
  <c r="D27" i="8"/>
  <c r="E27" i="8" s="1"/>
  <c r="D28" i="11"/>
  <c r="E28" i="11" s="1"/>
  <c r="D29" i="6"/>
  <c r="E29" i="6" s="1"/>
  <c r="D30" i="9" l="1"/>
  <c r="E30" i="9" s="1"/>
  <c r="E27" i="5"/>
  <c r="D28" i="8"/>
  <c r="E28" i="8" s="1"/>
  <c r="D29" i="11"/>
  <c r="E29" i="11" s="1"/>
  <c r="D30" i="6"/>
  <c r="E30" i="6" s="1"/>
  <c r="D31" i="9" l="1"/>
  <c r="E31" i="9" s="1"/>
  <c r="E28" i="5"/>
  <c r="D29" i="8"/>
  <c r="E29" i="8" s="1"/>
  <c r="D30" i="11"/>
  <c r="E30" i="11" s="1"/>
  <c r="D31" i="6"/>
  <c r="E31" i="6" s="1"/>
  <c r="D32" i="9" l="1"/>
  <c r="E32" i="9" s="1"/>
  <c r="E29" i="5"/>
  <c r="D30" i="8"/>
  <c r="E30" i="8" s="1"/>
  <c r="D31" i="11"/>
  <c r="E31" i="11" s="1"/>
  <c r="D32" i="6"/>
  <c r="E32" i="6" s="1"/>
  <c r="D33" i="9" l="1"/>
  <c r="E33" i="9" s="1"/>
  <c r="E30" i="5"/>
  <c r="D31" i="8"/>
  <c r="E31" i="8" s="1"/>
  <c r="D32" i="11"/>
  <c r="E32" i="11" s="1"/>
  <c r="D33" i="6"/>
  <c r="E33" i="6" s="1"/>
  <c r="D34" i="9" l="1"/>
  <c r="E34" i="9" s="1"/>
  <c r="E31" i="5"/>
  <c r="D32" i="8"/>
  <c r="E32" i="8" s="1"/>
  <c r="D33" i="11"/>
  <c r="E33" i="11" s="1"/>
  <c r="D34" i="6"/>
  <c r="E34" i="6" s="1"/>
  <c r="D35" i="9" l="1"/>
  <c r="E35" i="9" s="1"/>
  <c r="E32" i="5"/>
  <c r="D33" i="8"/>
  <c r="E33" i="8" s="1"/>
  <c r="D34" i="11"/>
  <c r="E34" i="11" s="1"/>
  <c r="D35" i="6"/>
  <c r="E35" i="6" s="1"/>
  <c r="D36" i="9" l="1"/>
  <c r="E36" i="9" s="1"/>
  <c r="E33" i="5"/>
  <c r="D34" i="8"/>
  <c r="E34" i="8" s="1"/>
  <c r="D35" i="11"/>
  <c r="E35" i="11" s="1"/>
  <c r="D36" i="6"/>
  <c r="E36" i="6" s="1"/>
  <c r="D37" i="9" l="1"/>
  <c r="E37" i="9" s="1"/>
  <c r="E34" i="5"/>
  <c r="D35" i="8"/>
  <c r="E35" i="8" s="1"/>
  <c r="D36" i="11"/>
  <c r="E36" i="11" s="1"/>
  <c r="D37" i="6"/>
  <c r="E37" i="6" s="1"/>
  <c r="D38" i="9" l="1"/>
  <c r="E38" i="9" s="1"/>
  <c r="E35" i="5"/>
  <c r="D36" i="8"/>
  <c r="E36" i="8" s="1"/>
  <c r="D37" i="11"/>
  <c r="E37" i="11" s="1"/>
  <c r="D38" i="6"/>
  <c r="E38" i="6" s="1"/>
  <c r="D39" i="9" l="1"/>
  <c r="E39" i="9" s="1"/>
  <c r="E36" i="5"/>
  <c r="D37" i="8"/>
  <c r="E37" i="8" s="1"/>
  <c r="D38" i="11"/>
  <c r="E38" i="11" s="1"/>
  <c r="D39" i="6"/>
  <c r="E39" i="6" s="1"/>
  <c r="E37" i="5" l="1"/>
  <c r="D40" i="9"/>
  <c r="E40" i="9" s="1"/>
  <c r="D38" i="8"/>
  <c r="E38" i="8" s="1"/>
  <c r="D39" i="11"/>
  <c r="E39" i="11" s="1"/>
  <c r="D40" i="6"/>
  <c r="E40" i="6" s="1"/>
  <c r="D41" i="9" l="1"/>
  <c r="E41" i="9" s="1"/>
  <c r="D39" i="8"/>
  <c r="E39" i="8" s="1"/>
  <c r="D40" i="11"/>
  <c r="E40" i="11" s="1"/>
  <c r="D41" i="6"/>
  <c r="E41" i="6" s="1"/>
  <c r="D42" i="9" l="1"/>
  <c r="E42" i="9" s="1"/>
  <c r="D40" i="8"/>
  <c r="E40" i="8" s="1"/>
  <c r="D41" i="11"/>
  <c r="E41" i="11" s="1"/>
  <c r="D42" i="6"/>
  <c r="E42" i="6" s="1"/>
  <c r="D43" i="9" l="1"/>
  <c r="E43" i="9" s="1"/>
  <c r="D41" i="8"/>
  <c r="E41" i="8" s="1"/>
  <c r="D42" i="11"/>
  <c r="E42" i="11" s="1"/>
  <c r="D43" i="6"/>
  <c r="E43" i="6" s="1"/>
  <c r="D44" i="9" l="1"/>
  <c r="E44" i="9" s="1"/>
  <c r="D42" i="8"/>
  <c r="E42" i="8" s="1"/>
  <c r="D43" i="11"/>
  <c r="E43" i="11" s="1"/>
  <c r="D44" i="6"/>
  <c r="E44" i="6" s="1"/>
  <c r="D45" i="9" l="1"/>
  <c r="E45" i="9" s="1"/>
  <c r="D43" i="8"/>
  <c r="E43" i="8" s="1"/>
  <c r="D44" i="11"/>
  <c r="E44" i="11" s="1"/>
  <c r="D45" i="6"/>
  <c r="E45" i="6" s="1"/>
  <c r="D46" i="9" l="1"/>
  <c r="E46" i="9" s="1"/>
  <c r="D44" i="8"/>
  <c r="E44" i="8" s="1"/>
  <c r="D45" i="11"/>
  <c r="E45" i="11" s="1"/>
  <c r="D46" i="6"/>
  <c r="E46" i="6" s="1"/>
  <c r="D47" i="9" l="1"/>
  <c r="E47" i="9" s="1"/>
  <c r="D45" i="8"/>
  <c r="E45" i="8" s="1"/>
  <c r="D46" i="11"/>
  <c r="E46" i="11" s="1"/>
  <c r="D47" i="6"/>
  <c r="E47" i="6" s="1"/>
  <c r="D48" i="9" l="1"/>
  <c r="E48" i="9" s="1"/>
  <c r="D46" i="8"/>
  <c r="E46" i="8" s="1"/>
  <c r="D47" i="11"/>
  <c r="D48" i="6"/>
  <c r="E48" i="6" s="1"/>
  <c r="E47" i="11" l="1"/>
  <c r="D48" i="11"/>
  <c r="E48" i="11" s="1"/>
  <c r="D49" i="9"/>
  <c r="E49" i="9" s="1"/>
  <c r="D47" i="8"/>
  <c r="E47" i="8" s="1"/>
  <c r="D49" i="6"/>
  <c r="E49" i="6" s="1"/>
  <c r="D50" i="9" l="1"/>
  <c r="E50" i="9" s="1"/>
  <c r="D48" i="8"/>
  <c r="D50" i="6"/>
  <c r="E50" i="6" l="1"/>
  <c r="D51" i="6"/>
  <c r="E48" i="8"/>
  <c r="D49" i="8"/>
  <c r="E49" i="8" s="1"/>
  <c r="D51" i="9"/>
  <c r="E51" i="9" s="1"/>
  <c r="D52" i="6" l="1"/>
  <c r="E52" i="6" s="1"/>
  <c r="E51" i="6"/>
  <c r="D52" i="9"/>
  <c r="E52" i="9" s="1"/>
  <c r="D53" i="9" l="1"/>
  <c r="E53" i="9" s="1"/>
  <c r="D54" i="9" l="1"/>
  <c r="E54" i="9" s="1"/>
  <c r="D55" i="9" l="1"/>
  <c r="E55" i="9" s="1"/>
  <c r="D56" i="9" l="1"/>
  <c r="E56" i="9" s="1"/>
  <c r="D57" i="9" l="1"/>
  <c r="E57" i="9" s="1"/>
  <c r="D58" i="9" l="1"/>
  <c r="E58" i="9" s="1"/>
  <c r="D59" i="9" l="1"/>
  <c r="E59" i="9" s="1"/>
  <c r="D60" i="9" l="1"/>
  <c r="E60" i="9" s="1"/>
  <c r="D61" i="9" l="1"/>
  <c r="E61" i="9" s="1"/>
  <c r="D62" i="9" l="1"/>
  <c r="E62" i="9" s="1"/>
  <c r="D63" i="9" l="1"/>
  <c r="E63" i="9" s="1"/>
  <c r="D64" i="9" l="1"/>
  <c r="E64" i="9" s="1"/>
  <c r="D65" i="9" l="1"/>
  <c r="E65" i="9" s="1"/>
  <c r="D66" i="9" l="1"/>
  <c r="E66" i="9" s="1"/>
  <c r="D67" i="9" l="1"/>
  <c r="E67" i="9" s="1"/>
  <c r="D68" i="9" l="1"/>
  <c r="E68" i="9" l="1"/>
  <c r="D69" i="9"/>
  <c r="E69" i="9" l="1"/>
  <c r="D70" i="9"/>
  <c r="E7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Wilkins</author>
  </authors>
  <commentList>
    <comment ref="C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Steve Wilkins:</t>
        </r>
        <r>
          <rPr>
            <sz val="9"/>
            <color indexed="81"/>
            <rFont val="Tahoma"/>
            <family val="2"/>
          </rPr>
          <t xml:space="preserve">
Tax Bracket after Standard Deduction is Subtracted ($11,800 less $2,200 = $9,600)</t>
        </r>
      </text>
    </comment>
  </commentList>
</comments>
</file>

<file path=xl/sharedStrings.xml><?xml version="1.0" encoding="utf-8"?>
<sst xmlns="http://schemas.openxmlformats.org/spreadsheetml/2006/main" count="286" uniqueCount="35">
  <si>
    <t>As Much</t>
  </si>
  <si>
    <t xml:space="preserve">As </t>
  </si>
  <si>
    <t>But Less</t>
  </si>
  <si>
    <t>Than</t>
  </si>
  <si>
    <t xml:space="preserve">Your  </t>
  </si>
  <si>
    <t>Tax is</t>
  </si>
  <si>
    <t xml:space="preserve">         If Your Income,</t>
  </si>
  <si>
    <t xml:space="preserve">            Line 00, is</t>
  </si>
  <si>
    <t>From</t>
  </si>
  <si>
    <t>To</t>
  </si>
  <si>
    <t>Rate</t>
  </si>
  <si>
    <t>and over</t>
  </si>
  <si>
    <t>%</t>
  </si>
  <si>
    <t>Less Than</t>
  </si>
  <si>
    <t>Credit</t>
  </si>
  <si>
    <t>Tax From Table</t>
  </si>
  <si>
    <t>Tax</t>
  </si>
  <si>
    <t xml:space="preserve">Amount </t>
  </si>
  <si>
    <t>of Increase</t>
  </si>
  <si>
    <t>(BxD)</t>
  </si>
  <si>
    <t>Bracket</t>
  </si>
  <si>
    <t>Married - 2</t>
  </si>
  <si>
    <t>Married - 1</t>
  </si>
  <si>
    <t>Single</t>
  </si>
  <si>
    <t>Head of Household 1</t>
  </si>
  <si>
    <t>Head of Household 2</t>
  </si>
  <si>
    <t>Increase</t>
  </si>
  <si>
    <t xml:space="preserve"> 2018 Tax Brackets - Net Income Under $22,200</t>
  </si>
  <si>
    <t xml:space="preserve"> 2018 Tax Brackets - Net Income Greater Than $22,199 but less than or equal to $79,300</t>
  </si>
  <si>
    <t xml:space="preserve"> 2018 Tax Brackets - Net Income Greater Than $79,300</t>
  </si>
  <si>
    <t>2017 Brackets</t>
  </si>
  <si>
    <t>2018 CPI</t>
  </si>
  <si>
    <t>New 2018</t>
  </si>
  <si>
    <t>(Rev 09/14/18)</t>
  </si>
  <si>
    <t>(Rev 9/14/18)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</si>
</sst>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  <numFmt numFmtId="165" formatCode="0.0000%"/>
    <numFmt numFmtId="166" formatCode="&quot;$&quot;#,##0.00"/>
    <numFmt numFmtId="167" formatCode="0.0%"/>
    <numFmt numFmtId="168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3" fillId="0" borderId="19" xfId="0" applyFont="1" applyBorder="1"/>
    <xf numFmtId="0" fontId="3" fillId="0" borderId="5" xfId="0" applyFont="1" applyBorder="1"/>
    <xf numFmtId="0" fontId="3" fillId="0" borderId="20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0" fillId="0" borderId="25" xfId="0" applyBorder="1"/>
    <xf numFmtId="0" fontId="2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0" fontId="2" fillId="0" borderId="26" xfId="0" applyFont="1" applyBorder="1"/>
    <xf numFmtId="0" fontId="0" fillId="0" borderId="27" xfId="0" applyBorder="1"/>
    <xf numFmtId="8" fontId="2" fillId="0" borderId="25" xfId="0" applyNumberFormat="1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8" fontId="2" fillId="0" borderId="29" xfId="0" applyNumberFormat="1" applyFont="1" applyBorder="1" applyAlignment="1">
      <alignment horizontal="left"/>
    </xf>
    <xf numFmtId="42" fontId="0" fillId="0" borderId="0" xfId="0" applyNumberFormat="1"/>
    <xf numFmtId="42" fontId="5" fillId="0" borderId="17" xfId="0" applyNumberFormat="1" applyFont="1" applyBorder="1" applyAlignment="1">
      <alignment horizontal="center"/>
    </xf>
    <xf numFmtId="42" fontId="5" fillId="2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/>
    <xf numFmtId="0" fontId="4" fillId="0" borderId="30" xfId="0" applyFont="1" applyBorder="1"/>
    <xf numFmtId="0" fontId="0" fillId="0" borderId="32" xfId="0" applyBorder="1"/>
    <xf numFmtId="42" fontId="5" fillId="0" borderId="0" xfId="0" applyNumberFormat="1" applyFont="1" applyBorder="1" applyAlignment="1">
      <alignment horizontal="center"/>
    </xf>
    <xf numFmtId="42" fontId="5" fillId="0" borderId="0" xfId="0" applyNumberFormat="1" applyFont="1" applyFill="1" applyBorder="1" applyAlignment="1">
      <alignment horizontal="center"/>
    </xf>
    <xf numFmtId="42" fontId="0" fillId="0" borderId="0" xfId="0" applyNumberFormat="1" applyFill="1" applyBorder="1"/>
    <xf numFmtId="42" fontId="0" fillId="0" borderId="0" xfId="0" applyNumberFormat="1" applyFill="1"/>
    <xf numFmtId="10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0" fillId="2" borderId="0" xfId="0" applyNumberFormat="1" applyFill="1"/>
    <xf numFmtId="8" fontId="0" fillId="0" borderId="0" xfId="0" applyNumberFormat="1"/>
    <xf numFmtId="0" fontId="1" fillId="0" borderId="0" xfId="0" applyFont="1" applyFill="1"/>
    <xf numFmtId="0" fontId="6" fillId="0" borderId="0" xfId="0" applyFont="1" applyFill="1"/>
    <xf numFmtId="42" fontId="0" fillId="0" borderId="0" xfId="0" applyNumberFormat="1" applyFill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66" fontId="0" fillId="0" borderId="0" xfId="0" applyNumberFormat="1" applyFill="1" applyBorder="1"/>
    <xf numFmtId="164" fontId="2" fillId="2" borderId="33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0" borderId="35" xfId="0" applyBorder="1"/>
    <xf numFmtId="0" fontId="2" fillId="4" borderId="0" xfId="0" applyFont="1" applyFill="1" applyBorder="1" applyAlignment="1"/>
    <xf numFmtId="0" fontId="2" fillId="4" borderId="25" xfId="0" applyFont="1" applyFill="1" applyBorder="1" applyAlignment="1"/>
    <xf numFmtId="0" fontId="2" fillId="3" borderId="0" xfId="0" applyFont="1" applyFill="1" applyBorder="1" applyAlignment="1"/>
    <xf numFmtId="0" fontId="2" fillId="3" borderId="25" xfId="0" applyFont="1" applyFill="1" applyBorder="1" applyAlignment="1"/>
    <xf numFmtId="168" fontId="0" fillId="0" borderId="0" xfId="0" applyNumberFormat="1" applyAlignment="1">
      <alignment horizontal="center"/>
    </xf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" fillId="4" borderId="34" xfId="0" applyFont="1" applyFill="1" applyBorder="1" applyAlignment="1"/>
    <xf numFmtId="0" fontId="2" fillId="4" borderId="21" xfId="0" applyFont="1" applyFill="1" applyBorder="1" applyAlignment="1"/>
    <xf numFmtId="0" fontId="0" fillId="4" borderId="3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3" borderId="34" xfId="0" applyFont="1" applyFill="1" applyBorder="1" applyAlignment="1"/>
    <xf numFmtId="0" fontId="2" fillId="3" borderId="21" xfId="0" applyFont="1" applyFill="1" applyBorder="1" applyAlignment="1"/>
    <xf numFmtId="0" fontId="0" fillId="3" borderId="31" xfId="0" applyFill="1" applyBorder="1"/>
    <xf numFmtId="0" fontId="3" fillId="3" borderId="33" xfId="0" applyFont="1" applyFill="1" applyBorder="1" applyAlignment="1"/>
    <xf numFmtId="0" fontId="3" fillId="4" borderId="33" xfId="0" applyFont="1" applyFill="1" applyBorder="1" applyAlignment="1"/>
    <xf numFmtId="3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8" fontId="2" fillId="0" borderId="36" xfId="0" applyNumberFormat="1" applyFont="1" applyBorder="1"/>
    <xf numFmtId="0" fontId="0" fillId="0" borderId="15" xfId="0" applyFill="1" applyBorder="1"/>
    <xf numFmtId="0" fontId="3" fillId="0" borderId="20" xfId="0" applyFont="1" applyFill="1" applyBorder="1"/>
    <xf numFmtId="0" fontId="0" fillId="0" borderId="13" xfId="0" applyFill="1" applyBorder="1"/>
    <xf numFmtId="0" fontId="0" fillId="0" borderId="2" xfId="0" applyFill="1" applyBorder="1"/>
    <xf numFmtId="0" fontId="3" fillId="0" borderId="0" xfId="0" applyFont="1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7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1" xfId="0" applyFill="1" applyBorder="1"/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37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17" xfId="0" applyFill="1" applyBorder="1"/>
    <xf numFmtId="0" fontId="0" fillId="0" borderId="38" xfId="0" applyFill="1" applyBorder="1"/>
    <xf numFmtId="0" fontId="3" fillId="0" borderId="19" xfId="0" applyFont="1" applyFill="1" applyBorder="1"/>
    <xf numFmtId="0" fontId="0" fillId="0" borderId="14" xfId="0" applyFill="1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3" xfId="0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0" fontId="2" fillId="0" borderId="16" xfId="0" applyFont="1" applyFill="1" applyBorder="1"/>
    <xf numFmtId="0" fontId="0" fillId="0" borderId="16" xfId="0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42" fontId="0" fillId="5" borderId="0" xfId="0" applyNumberFormat="1" applyFill="1"/>
    <xf numFmtId="0" fontId="0" fillId="5" borderId="0" xfId="0" applyFill="1"/>
    <xf numFmtId="42" fontId="5" fillId="2" borderId="0" xfId="0" applyNumberFormat="1" applyFont="1" applyFill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17</xdr:row>
      <xdr:rowOff>9525</xdr:rowOff>
    </xdr:from>
    <xdr:to>
      <xdr:col>1</xdr:col>
      <xdr:colOff>219075</xdr:colOff>
      <xdr:row>18</xdr:row>
      <xdr:rowOff>9525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57200" y="211455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$1,000</a:t>
          </a:r>
        </a:p>
      </xdr:txBody>
    </xdr:sp>
    <xdr:clientData/>
  </xdr:twoCellAnchor>
  <xdr:twoCellAnchor>
    <xdr:from>
      <xdr:col>0</xdr:col>
      <xdr:colOff>457200</xdr:colOff>
      <xdr:row>28</xdr:row>
      <xdr:rowOff>9525</xdr:rowOff>
    </xdr:from>
    <xdr:to>
      <xdr:col>1</xdr:col>
      <xdr:colOff>266700</xdr:colOff>
      <xdr:row>29</xdr:row>
      <xdr:rowOff>9525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57200" y="3476625"/>
          <a:ext cx="428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228600</xdr:colOff>
      <xdr:row>40</xdr:row>
      <xdr:rowOff>19050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390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266700</xdr:colOff>
      <xdr:row>51</xdr:row>
      <xdr:rowOff>19050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4191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0</xdr:rowOff>
    </xdr:from>
    <xdr:to>
      <xdr:col>4</xdr:col>
      <xdr:colOff>228600</xdr:colOff>
      <xdr:row>7</xdr:row>
      <xdr:rowOff>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314575" y="74295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266700</xdr:colOff>
      <xdr:row>18</xdr:row>
      <xdr:rowOff>19050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4381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28</xdr:row>
      <xdr:rowOff>19050</xdr:rowOff>
    </xdr:from>
    <xdr:to>
      <xdr:col>4</xdr:col>
      <xdr:colOff>257175</xdr:colOff>
      <xdr:row>29</xdr:row>
      <xdr:rowOff>28575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305050" y="3486150"/>
          <a:ext cx="4286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457200</xdr:colOff>
      <xdr:row>39</xdr:row>
      <xdr:rowOff>9525</xdr:rowOff>
    </xdr:from>
    <xdr:to>
      <xdr:col>4</xdr:col>
      <xdr:colOff>228600</xdr:colOff>
      <xdr:row>40</xdr:row>
      <xdr:rowOff>9525</xdr:rowOff>
    </xdr:to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314575" y="483870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$8,000</a:t>
          </a:r>
        </a:p>
      </xdr:txBody>
    </xdr:sp>
    <xdr:clientData/>
  </xdr:twoCellAnchor>
  <xdr:twoCellAnchor>
    <xdr:from>
      <xdr:col>3</xdr:col>
      <xdr:colOff>457200</xdr:colOff>
      <xdr:row>50</xdr:row>
      <xdr:rowOff>9525</xdr:rowOff>
    </xdr:from>
    <xdr:to>
      <xdr:col>4</xdr:col>
      <xdr:colOff>323850</xdr:colOff>
      <xdr:row>51</xdr:row>
      <xdr:rowOff>9525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314575" y="62007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9100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17</xdr:row>
      <xdr:rowOff>9525</xdr:rowOff>
    </xdr:from>
    <xdr:to>
      <xdr:col>7</xdr:col>
      <xdr:colOff>428625</xdr:colOff>
      <xdr:row>18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181475" y="2114550"/>
          <a:ext cx="5810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28</xdr:row>
      <xdr:rowOff>19050</xdr:rowOff>
    </xdr:from>
    <xdr:to>
      <xdr:col>7</xdr:col>
      <xdr:colOff>533400</xdr:colOff>
      <xdr:row>29</xdr:row>
      <xdr:rowOff>19050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191000" y="3486150"/>
          <a:ext cx="676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$12,000</a:t>
          </a:r>
        </a:p>
      </xdr:txBody>
    </xdr:sp>
    <xdr:clientData/>
  </xdr:twoCellAnchor>
  <xdr:twoCellAnchor>
    <xdr:from>
      <xdr:col>6</xdr:col>
      <xdr:colOff>476250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91000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91000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6</xdr:row>
      <xdr:rowOff>0</xdr:rowOff>
    </xdr:from>
    <xdr:to>
      <xdr:col>1</xdr:col>
      <xdr:colOff>447675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74295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17</xdr:row>
      <xdr:rowOff>0</xdr:rowOff>
    </xdr:from>
    <xdr:to>
      <xdr:col>1</xdr:col>
      <xdr:colOff>295275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210502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27</xdr:row>
      <xdr:rowOff>114300</xdr:rowOff>
    </xdr:from>
    <xdr:to>
      <xdr:col>1</xdr:col>
      <xdr:colOff>352425</xdr:colOff>
      <xdr:row>29</xdr:row>
      <xdr:rowOff>9525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7675" y="3457575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39</xdr:row>
      <xdr:rowOff>9525</xdr:rowOff>
    </xdr:from>
    <xdr:to>
      <xdr:col>1</xdr:col>
      <xdr:colOff>409575</xdr:colOff>
      <xdr:row>40</xdr:row>
      <xdr:rowOff>9525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6725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390525</xdr:colOff>
      <xdr:row>51</xdr:row>
      <xdr:rowOff>19050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57200" y="75628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3</xdr:col>
      <xdr:colOff>447675</xdr:colOff>
      <xdr:row>6</xdr:row>
      <xdr:rowOff>9525</xdr:rowOff>
    </xdr:from>
    <xdr:to>
      <xdr:col>4</xdr:col>
      <xdr:colOff>390525</xdr:colOff>
      <xdr:row>7</xdr:row>
      <xdr:rowOff>9525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200275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17</xdr:row>
      <xdr:rowOff>9525</xdr:rowOff>
    </xdr:from>
    <xdr:to>
      <xdr:col>4</xdr:col>
      <xdr:colOff>323850</xdr:colOff>
      <xdr:row>18</xdr:row>
      <xdr:rowOff>9525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209800" y="2114550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$22,000</a:t>
          </a: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314325</xdr:colOff>
      <xdr:row>29</xdr:row>
      <xdr:rowOff>9525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09800" y="3476625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342900</xdr:colOff>
      <xdr:row>40</xdr:row>
      <xdr:rowOff>9525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219325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50</xdr:row>
      <xdr:rowOff>9525</xdr:rowOff>
    </xdr:from>
    <xdr:to>
      <xdr:col>4</xdr:col>
      <xdr:colOff>342900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20027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61</xdr:row>
      <xdr:rowOff>9525</xdr:rowOff>
    </xdr:from>
    <xdr:to>
      <xdr:col>4</xdr:col>
      <xdr:colOff>342900</xdr:colOff>
      <xdr:row>62</xdr:row>
      <xdr:rowOff>9525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200275" y="7562850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6</xdr:row>
      <xdr:rowOff>9525</xdr:rowOff>
    </xdr:from>
    <xdr:to>
      <xdr:col>7</xdr:col>
      <xdr:colOff>333375</xdr:colOff>
      <xdr:row>7</xdr:row>
      <xdr:rowOff>9525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0386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$27,000</a:t>
          </a:r>
        </a:p>
      </xdr:txBody>
    </xdr:sp>
    <xdr:clientData/>
  </xdr:twoCellAnchor>
  <xdr:twoCellAnchor editAs="oneCell">
    <xdr:from>
      <xdr:col>6</xdr:col>
      <xdr:colOff>457200</xdr:colOff>
      <xdr:row>17</xdr:row>
      <xdr:rowOff>9525</xdr:rowOff>
    </xdr:from>
    <xdr:to>
      <xdr:col>7</xdr:col>
      <xdr:colOff>361950</xdr:colOff>
      <xdr:row>18</xdr:row>
      <xdr:rowOff>9525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038600" y="2114550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28</xdr:row>
      <xdr:rowOff>9525</xdr:rowOff>
    </xdr:from>
    <xdr:to>
      <xdr:col>7</xdr:col>
      <xdr:colOff>409575</xdr:colOff>
      <xdr:row>29</xdr:row>
      <xdr:rowOff>9525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048125" y="347662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048125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048125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60</xdr:row>
      <xdr:rowOff>114300</xdr:rowOff>
    </xdr:from>
    <xdr:to>
      <xdr:col>7</xdr:col>
      <xdr:colOff>333375</xdr:colOff>
      <xdr:row>62</xdr:row>
      <xdr:rowOff>9525</xdr:rowOff>
    </xdr:to>
    <xdr:sp macro="" textlink="">
      <xdr:nvSpPr>
        <xdr:cNvPr id="20" name="Text Box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010025" y="7543800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9525</xdr:rowOff>
    </xdr:from>
    <xdr:to>
      <xdr:col>1</xdr:col>
      <xdr:colOff>381000</xdr:colOff>
      <xdr:row>7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361950</xdr:colOff>
      <xdr:row>18</xdr:row>
      <xdr:rowOff>9525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28</xdr:row>
      <xdr:rowOff>9525</xdr:rowOff>
    </xdr:from>
    <xdr:to>
      <xdr:col>1</xdr:col>
      <xdr:colOff>323850</xdr:colOff>
      <xdr:row>29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3476625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400050</xdr:colOff>
      <xdr:row>40</xdr:row>
      <xdr:rowOff>9525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304800</xdr:colOff>
      <xdr:row>51</xdr:row>
      <xdr:rowOff>9525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$37,000</a:t>
          </a:r>
        </a:p>
      </xdr:txBody>
    </xdr:sp>
    <xdr:clientData/>
  </xdr:twoCellAnchor>
  <xdr:twoCellAnchor>
    <xdr:from>
      <xdr:col>0</xdr:col>
      <xdr:colOff>428625</xdr:colOff>
      <xdr:row>61</xdr:row>
      <xdr:rowOff>9525</xdr:rowOff>
    </xdr:from>
    <xdr:to>
      <xdr:col>1</xdr:col>
      <xdr:colOff>285750</xdr:colOff>
      <xdr:row>62</xdr:row>
      <xdr:rowOff>9525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28625" y="7562850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9525</xdr:rowOff>
    </xdr:from>
    <xdr:to>
      <xdr:col>4</xdr:col>
      <xdr:colOff>333375</xdr:colOff>
      <xdr:row>7</xdr:row>
      <xdr:rowOff>9525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22860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342900</xdr:colOff>
      <xdr:row>18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227647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352425</xdr:colOff>
      <xdr:row>29</xdr:row>
      <xdr:rowOff>9525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314325</xdr:colOff>
      <xdr:row>40</xdr:row>
      <xdr:rowOff>9525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266950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3,000</a:t>
          </a:r>
        </a:p>
      </xdr:txBody>
    </xdr:sp>
    <xdr:clientData/>
  </xdr:twoCellAnchor>
  <xdr:twoCellAnchor editAs="oneCell">
    <xdr:from>
      <xdr:col>3</xdr:col>
      <xdr:colOff>438150</xdr:colOff>
      <xdr:row>50</xdr:row>
      <xdr:rowOff>9525</xdr:rowOff>
    </xdr:from>
    <xdr:to>
      <xdr:col>4</xdr:col>
      <xdr:colOff>342900</xdr:colOff>
      <xdr:row>51</xdr:row>
      <xdr:rowOff>9525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266950" y="6200775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381000</xdr:colOff>
      <xdr:row>62</xdr:row>
      <xdr:rowOff>9525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66950" y="756285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21145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6</xdr:col>
      <xdr:colOff>447675</xdr:colOff>
      <xdr:row>28</xdr:row>
      <xdr:rowOff>9525</xdr:rowOff>
    </xdr:from>
    <xdr:to>
      <xdr:col>7</xdr:col>
      <xdr:colOff>342900</xdr:colOff>
      <xdr:row>29</xdr:row>
      <xdr:rowOff>19050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41052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50</xdr:row>
      <xdr:rowOff>9525</xdr:rowOff>
    </xdr:from>
    <xdr:to>
      <xdr:col>7</xdr:col>
      <xdr:colOff>352425</xdr:colOff>
      <xdr:row>51</xdr:row>
      <xdr:rowOff>19050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41148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61</xdr:row>
      <xdr:rowOff>19050</xdr:rowOff>
    </xdr:from>
    <xdr:to>
      <xdr:col>7</xdr:col>
      <xdr:colOff>323850</xdr:colOff>
      <xdr:row>62</xdr:row>
      <xdr:rowOff>28575</xdr:rowOff>
    </xdr:to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4086225" y="75723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0</xdr:rowOff>
    </xdr:from>
    <xdr:to>
      <xdr:col>1</xdr:col>
      <xdr:colOff>333375</xdr:colOff>
      <xdr:row>7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333375</xdr:colOff>
      <xdr:row>18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419100</xdr:colOff>
      <xdr:row>28</xdr:row>
      <xdr:rowOff>9525</xdr:rowOff>
    </xdr:from>
    <xdr:to>
      <xdr:col>1</xdr:col>
      <xdr:colOff>314325</xdr:colOff>
      <xdr:row>29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39</xdr:row>
      <xdr:rowOff>9525</xdr:rowOff>
    </xdr:from>
    <xdr:to>
      <xdr:col>1</xdr:col>
      <xdr:colOff>333375</xdr:colOff>
      <xdr:row>40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2574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17</xdr:row>
      <xdr:rowOff>9525</xdr:rowOff>
    </xdr:from>
    <xdr:to>
      <xdr:col>4</xdr:col>
      <xdr:colOff>323850</xdr:colOff>
      <xdr:row>18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2574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28</xdr:row>
      <xdr:rowOff>9525</xdr:rowOff>
    </xdr:from>
    <xdr:to>
      <xdr:col>4</xdr:col>
      <xdr:colOff>333375</xdr:colOff>
      <xdr:row>29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2669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39</xdr:row>
      <xdr:rowOff>9525</xdr:rowOff>
    </xdr:from>
    <xdr:to>
      <xdr:col>4</xdr:col>
      <xdr:colOff>323850</xdr:colOff>
      <xdr:row>40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574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50</xdr:row>
      <xdr:rowOff>9525</xdr:rowOff>
    </xdr:from>
    <xdr:to>
      <xdr:col>4</xdr:col>
      <xdr:colOff>314325</xdr:colOff>
      <xdr:row>51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2479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61</xdr:row>
      <xdr:rowOff>9525</xdr:rowOff>
    </xdr:from>
    <xdr:to>
      <xdr:col>4</xdr:col>
      <xdr:colOff>314325</xdr:colOff>
      <xdr:row>62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2479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333375</xdr:colOff>
      <xdr:row>7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40957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9525</xdr:rowOff>
    </xdr:from>
    <xdr:to>
      <xdr:col>7</xdr:col>
      <xdr:colOff>333375</xdr:colOff>
      <xdr:row>29</xdr:row>
      <xdr:rowOff>19050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0957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50</xdr:row>
      <xdr:rowOff>9525</xdr:rowOff>
    </xdr:from>
    <xdr:to>
      <xdr:col>7</xdr:col>
      <xdr:colOff>333375</xdr:colOff>
      <xdr:row>51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0957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19050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0767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62</xdr:row>
      <xdr:rowOff>19050</xdr:rowOff>
    </xdr:from>
    <xdr:to>
      <xdr:col>9</xdr:col>
      <xdr:colOff>9525</xdr:colOff>
      <xdr:row>72</xdr:row>
      <xdr:rowOff>9525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800475" y="7696200"/>
          <a:ext cx="1733550" cy="1228725"/>
        </a:xfrm>
        <a:prstGeom prst="rect">
          <a:avLst/>
        </a:prstGeom>
        <a:noFill/>
        <a:ln w="38100" cmpd="dbl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PLEASE NOTE: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 $86,001 and over,  $4,968 + 6.9% of the excess over $86,000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438150</xdr:colOff>
      <xdr:row>6</xdr:row>
      <xdr:rowOff>9525</xdr:rowOff>
    </xdr:from>
    <xdr:to>
      <xdr:col>1</xdr:col>
      <xdr:colOff>333375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17</xdr:row>
      <xdr:rowOff>9525</xdr:rowOff>
    </xdr:from>
    <xdr:to>
      <xdr:col>1</xdr:col>
      <xdr:colOff>323850</xdr:colOff>
      <xdr:row>18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286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28</xdr:row>
      <xdr:rowOff>9525</xdr:rowOff>
    </xdr:from>
    <xdr:to>
      <xdr:col>1</xdr:col>
      <xdr:colOff>342900</xdr:colOff>
      <xdr:row>29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476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39</xdr:row>
      <xdr:rowOff>9525</xdr:rowOff>
    </xdr:from>
    <xdr:to>
      <xdr:col>1</xdr:col>
      <xdr:colOff>323850</xdr:colOff>
      <xdr:row>40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286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2955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17</xdr:row>
      <xdr:rowOff>9525</xdr:rowOff>
    </xdr:from>
    <xdr:to>
      <xdr:col>4</xdr:col>
      <xdr:colOff>333375</xdr:colOff>
      <xdr:row>18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28</xdr:row>
      <xdr:rowOff>9525</xdr:rowOff>
    </xdr:from>
    <xdr:to>
      <xdr:col>4</xdr:col>
      <xdr:colOff>314325</xdr:colOff>
      <xdr:row>29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$77,001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333375</xdr:colOff>
      <xdr:row>40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050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$78,001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50</xdr:row>
      <xdr:rowOff>9525</xdr:rowOff>
    </xdr:from>
    <xdr:to>
      <xdr:col>4</xdr:col>
      <xdr:colOff>333375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3050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$79,001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333375</xdr:colOff>
      <xdr:row>62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30505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$80,001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1148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50</xdr:row>
      <xdr:rowOff>9525</xdr:rowOff>
    </xdr:from>
    <xdr:to>
      <xdr:col>7</xdr:col>
      <xdr:colOff>323850</xdr:colOff>
      <xdr:row>51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12432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409575</xdr:colOff>
      <xdr:row>39</xdr:row>
      <xdr:rowOff>9525</xdr:rowOff>
    </xdr:from>
    <xdr:to>
      <xdr:col>7</xdr:col>
      <xdr:colOff>304800</xdr:colOff>
      <xdr:row>40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$84,001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19050</xdr:rowOff>
    </xdr:from>
    <xdr:to>
      <xdr:col>7</xdr:col>
      <xdr:colOff>333375</xdr:colOff>
      <xdr:row>29</xdr:row>
      <xdr:rowOff>28575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133850" y="34861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$83,001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17</xdr:row>
      <xdr:rowOff>9525</xdr:rowOff>
    </xdr:from>
    <xdr:to>
      <xdr:col>7</xdr:col>
      <xdr:colOff>352425</xdr:colOff>
      <xdr:row>18</xdr:row>
      <xdr:rowOff>19050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15290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$82,001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</xdr:row>
      <xdr:rowOff>0</xdr:rowOff>
    </xdr:from>
    <xdr:to>
      <xdr:col>7</xdr:col>
      <xdr:colOff>323850</xdr:colOff>
      <xdr:row>7</xdr:row>
      <xdr:rowOff>9525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124325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$81,001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workbookViewId="0"/>
  </sheetViews>
  <sheetFormatPr defaultRowHeight="12.75" x14ac:dyDescent="0.2"/>
  <cols>
    <col min="1" max="9" width="9.28515625" style="53" bestFit="1" customWidth="1"/>
    <col min="10" max="10" width="9.140625" customWidth="1"/>
    <col min="11" max="11" width="9.5703125" bestFit="1" customWidth="1"/>
    <col min="12" max="12" width="7.7109375" bestFit="1" customWidth="1"/>
    <col min="13" max="14" width="6.85546875" bestFit="1" customWidth="1"/>
    <col min="15" max="21" width="7.7109375" bestFit="1" customWidth="1"/>
  </cols>
  <sheetData>
    <row r="1" spans="1:19" ht="9.9499999999999993" customHeight="1" x14ac:dyDescent="0.2">
      <c r="A1" s="143" t="s">
        <v>6</v>
      </c>
      <c r="B1" s="117"/>
      <c r="C1" s="144"/>
      <c r="D1" s="116" t="s">
        <v>6</v>
      </c>
      <c r="E1" s="117"/>
      <c r="F1" s="115"/>
      <c r="G1" s="116" t="s">
        <v>6</v>
      </c>
      <c r="H1" s="117"/>
      <c r="I1" s="115"/>
    </row>
    <row r="2" spans="1:19" ht="9.9499999999999993" customHeight="1" thickBot="1" x14ac:dyDescent="0.25">
      <c r="A2" s="145" t="s">
        <v>7</v>
      </c>
      <c r="B2" s="120"/>
      <c r="C2" s="146"/>
      <c r="D2" s="119" t="s">
        <v>7</v>
      </c>
      <c r="E2" s="120"/>
      <c r="F2" s="118"/>
      <c r="G2" s="119" t="s">
        <v>7</v>
      </c>
      <c r="H2" s="120"/>
      <c r="I2" s="118"/>
    </row>
    <row r="3" spans="1:19" ht="9.9499999999999993" customHeight="1" thickTop="1" x14ac:dyDescent="0.2">
      <c r="A3" s="121"/>
      <c r="B3" s="122"/>
      <c r="C3" s="147"/>
      <c r="D3" s="121"/>
      <c r="E3" s="122"/>
      <c r="F3" s="118"/>
      <c r="G3" s="121"/>
      <c r="H3" s="122"/>
      <c r="I3" s="118"/>
      <c r="K3" s="93"/>
      <c r="L3" s="94"/>
      <c r="M3" s="94"/>
      <c r="N3" s="94"/>
      <c r="O3" s="94"/>
      <c r="P3" s="94"/>
      <c r="Q3" s="94"/>
      <c r="R3" s="94"/>
      <c r="S3" s="95"/>
    </row>
    <row r="4" spans="1:19" ht="9.9499999999999993" customHeight="1" x14ac:dyDescent="0.2">
      <c r="A4" s="124" t="s">
        <v>0</v>
      </c>
      <c r="B4" s="125" t="s">
        <v>2</v>
      </c>
      <c r="C4" s="148" t="s">
        <v>4</v>
      </c>
      <c r="D4" s="124" t="s">
        <v>0</v>
      </c>
      <c r="E4" s="125" t="s">
        <v>2</v>
      </c>
      <c r="F4" s="123" t="s">
        <v>4</v>
      </c>
      <c r="G4" s="124" t="s">
        <v>0</v>
      </c>
      <c r="H4" s="125" t="s">
        <v>2</v>
      </c>
      <c r="I4" s="123" t="s">
        <v>4</v>
      </c>
      <c r="K4" s="102" t="s">
        <v>27</v>
      </c>
      <c r="L4" s="81"/>
      <c r="M4" s="81"/>
      <c r="N4" s="81"/>
      <c r="O4" s="81"/>
      <c r="P4" s="81"/>
      <c r="Q4" s="81"/>
      <c r="R4" s="81"/>
      <c r="S4" s="82"/>
    </row>
    <row r="5" spans="1:19" ht="9.9499999999999993" customHeight="1" x14ac:dyDescent="0.2">
      <c r="A5" s="124" t="s">
        <v>1</v>
      </c>
      <c r="B5" s="125" t="s">
        <v>3</v>
      </c>
      <c r="C5" s="148" t="s">
        <v>5</v>
      </c>
      <c r="D5" s="124" t="s">
        <v>1</v>
      </c>
      <c r="E5" s="125" t="s">
        <v>3</v>
      </c>
      <c r="F5" s="123" t="s">
        <v>5</v>
      </c>
      <c r="G5" s="124" t="s">
        <v>1</v>
      </c>
      <c r="H5" s="125" t="s">
        <v>3</v>
      </c>
      <c r="I5" s="123" t="s">
        <v>5</v>
      </c>
      <c r="K5" s="96" t="s">
        <v>8</v>
      </c>
      <c r="L5" s="97" t="s">
        <v>9</v>
      </c>
      <c r="M5" s="98" t="s">
        <v>12</v>
      </c>
      <c r="N5" s="99" t="s">
        <v>10</v>
      </c>
      <c r="O5" s="100"/>
      <c r="P5" s="100"/>
      <c r="Q5" s="100"/>
      <c r="R5" s="100"/>
      <c r="S5" s="101"/>
    </row>
    <row r="6" spans="1:19" ht="9.9499999999999993" customHeight="1" x14ac:dyDescent="0.2">
      <c r="A6" s="127"/>
      <c r="B6" s="128"/>
      <c r="C6" s="147"/>
      <c r="D6" s="127"/>
      <c r="E6" s="128"/>
      <c r="F6" s="126"/>
      <c r="G6" s="127"/>
      <c r="H6" s="128"/>
      <c r="I6" s="118"/>
      <c r="K6" s="69">
        <v>0</v>
      </c>
      <c r="L6" s="70">
        <v>4499</v>
      </c>
      <c r="M6" s="77">
        <v>8.9999999999999993E-3</v>
      </c>
      <c r="N6" s="44"/>
      <c r="O6" s="39"/>
      <c r="P6" s="39"/>
      <c r="Q6" s="39"/>
      <c r="R6" s="55"/>
      <c r="S6" s="78"/>
    </row>
    <row r="7" spans="1:19" ht="9.9499999999999993" customHeight="1" x14ac:dyDescent="0.2">
      <c r="A7" s="149"/>
      <c r="B7" s="130"/>
      <c r="C7" s="130"/>
      <c r="D7" s="149"/>
      <c r="E7" s="130"/>
      <c r="F7" s="129"/>
      <c r="G7" s="130"/>
      <c r="H7" s="130"/>
      <c r="I7" s="129"/>
      <c r="K7" s="69">
        <f>+L6+1</f>
        <v>4500</v>
      </c>
      <c r="L7" s="70">
        <v>8899</v>
      </c>
      <c r="M7" s="77">
        <v>2.4E-2</v>
      </c>
      <c r="N7" s="45">
        <f>-(L6*(M7-M6))</f>
        <v>-67.484999999999999</v>
      </c>
      <c r="O7" s="39"/>
      <c r="P7" s="39"/>
      <c r="Q7" s="39"/>
      <c r="R7" s="38"/>
      <c r="S7" s="114">
        <f>SUM(N7:R7)</f>
        <v>-67.484999999999999</v>
      </c>
    </row>
    <row r="8" spans="1:19" ht="9.9499999999999993" customHeight="1" x14ac:dyDescent="0.2">
      <c r="A8" s="133">
        <v>0</v>
      </c>
      <c r="B8" s="107">
        <v>100</v>
      </c>
      <c r="C8" s="107">
        <f>(((+A8+B8)/2)*0.009)+$S$6</f>
        <v>0.44999999999999996</v>
      </c>
      <c r="D8" s="133">
        <v>5000</v>
      </c>
      <c r="E8" s="107">
        <v>5100</v>
      </c>
      <c r="F8" s="107">
        <f t="shared" ref="F8:F17" si="0">(((+D8+E8)/2)*0.024)+$S$7</f>
        <v>53.715000000000003</v>
      </c>
      <c r="G8" s="131">
        <v>10000</v>
      </c>
      <c r="H8" s="107">
        <v>10100</v>
      </c>
      <c r="I8" s="132">
        <f t="shared" ref="I8:I17" si="1">(((+G8+H8)/2)*0.034)+$S$8</f>
        <v>185.22500000000002</v>
      </c>
      <c r="K8" s="69">
        <f>+L7+1</f>
        <v>8900</v>
      </c>
      <c r="L8" s="70">
        <v>13399</v>
      </c>
      <c r="M8" s="77">
        <v>3.4000000000000002E-2</v>
      </c>
      <c r="N8" s="45">
        <f>+N7</f>
        <v>-67.484999999999999</v>
      </c>
      <c r="O8" s="40">
        <f>-(L7*(M8-M7))</f>
        <v>-88.990000000000023</v>
      </c>
      <c r="P8" s="2"/>
      <c r="Q8" s="39"/>
      <c r="R8" s="38"/>
      <c r="S8" s="114">
        <f t="shared" ref="S8:S9" si="2">SUM(N8:R8)</f>
        <v>-156.47500000000002</v>
      </c>
    </row>
    <row r="9" spans="1:19" ht="9.9499999999999993" customHeight="1" x14ac:dyDescent="0.2">
      <c r="A9" s="133">
        <v>100</v>
      </c>
      <c r="B9" s="107">
        <v>200</v>
      </c>
      <c r="C9" s="107">
        <f t="shared" ref="C9:C17" si="3">(((+A9+B9)/2)*0.009)+$S$6</f>
        <v>1.3499999999999999</v>
      </c>
      <c r="D9" s="133">
        <v>5100</v>
      </c>
      <c r="E9" s="107">
        <v>5200</v>
      </c>
      <c r="F9" s="107">
        <f t="shared" si="0"/>
        <v>56.115000000000009</v>
      </c>
      <c r="G9" s="133">
        <v>10100</v>
      </c>
      <c r="H9" s="107">
        <v>10200</v>
      </c>
      <c r="I9" s="134">
        <f t="shared" si="1"/>
        <v>188.625</v>
      </c>
      <c r="K9" s="69">
        <f>+L8+1</f>
        <v>13400</v>
      </c>
      <c r="L9" s="70">
        <v>22199</v>
      </c>
      <c r="M9" s="77">
        <v>4.3999999999999997E-2</v>
      </c>
      <c r="N9" s="45">
        <f>+N8</f>
        <v>-67.484999999999999</v>
      </c>
      <c r="O9" s="40">
        <f>+O8</f>
        <v>-88.990000000000023</v>
      </c>
      <c r="P9" s="40">
        <f>-(L8*(M9-M8))</f>
        <v>-133.98999999999992</v>
      </c>
      <c r="Q9" s="39"/>
      <c r="R9" s="38"/>
      <c r="S9" s="114">
        <f t="shared" si="2"/>
        <v>-290.46499999999992</v>
      </c>
    </row>
    <row r="10" spans="1:19" ht="9.9499999999999993" customHeight="1" thickBot="1" x14ac:dyDescent="0.25">
      <c r="A10" s="133">
        <v>200</v>
      </c>
      <c r="B10" s="107">
        <v>300</v>
      </c>
      <c r="C10" s="107">
        <f t="shared" si="3"/>
        <v>2.25</v>
      </c>
      <c r="D10" s="133">
        <v>5200</v>
      </c>
      <c r="E10" s="107">
        <v>5300</v>
      </c>
      <c r="F10" s="107">
        <f t="shared" si="0"/>
        <v>58.515000000000001</v>
      </c>
      <c r="G10" s="133">
        <v>10200</v>
      </c>
      <c r="H10" s="107">
        <v>10300</v>
      </c>
      <c r="I10" s="134">
        <f t="shared" si="1"/>
        <v>192.02499999999998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499999999999993" customHeight="1" thickTop="1" x14ac:dyDescent="0.2">
      <c r="A11" s="133">
        <v>300</v>
      </c>
      <c r="B11" s="107">
        <v>400</v>
      </c>
      <c r="C11" s="107">
        <f t="shared" si="3"/>
        <v>3.15</v>
      </c>
      <c r="D11" s="133">
        <v>5300</v>
      </c>
      <c r="E11" s="107">
        <v>5400</v>
      </c>
      <c r="F11" s="107">
        <f t="shared" si="0"/>
        <v>60.915000000000006</v>
      </c>
      <c r="G11" s="133">
        <v>10300</v>
      </c>
      <c r="H11" s="107">
        <v>10400</v>
      </c>
      <c r="I11" s="134">
        <f t="shared" si="1"/>
        <v>195.42500000000001</v>
      </c>
    </row>
    <row r="12" spans="1:19" ht="9.9499999999999993" customHeight="1" thickBot="1" x14ac:dyDescent="0.25">
      <c r="A12" s="133">
        <v>400</v>
      </c>
      <c r="B12" s="107">
        <v>500</v>
      </c>
      <c r="C12" s="107">
        <f t="shared" si="3"/>
        <v>4.05</v>
      </c>
      <c r="D12" s="133">
        <v>5400</v>
      </c>
      <c r="E12" s="107">
        <v>5500</v>
      </c>
      <c r="F12" s="107">
        <f t="shared" si="0"/>
        <v>63.315000000000012</v>
      </c>
      <c r="G12" s="133">
        <v>10400</v>
      </c>
      <c r="H12" s="107">
        <v>10500</v>
      </c>
      <c r="I12" s="134">
        <f t="shared" si="1"/>
        <v>198.82499999999999</v>
      </c>
    </row>
    <row r="13" spans="1:19" ht="9.9499999999999993" customHeight="1" thickTop="1" x14ac:dyDescent="0.2">
      <c r="A13" s="133">
        <v>500</v>
      </c>
      <c r="B13" s="107">
        <v>600</v>
      </c>
      <c r="C13" s="107">
        <f t="shared" si="3"/>
        <v>4.9499999999999993</v>
      </c>
      <c r="D13" s="133">
        <v>5500</v>
      </c>
      <c r="E13" s="107">
        <v>5600</v>
      </c>
      <c r="F13" s="107">
        <f t="shared" si="0"/>
        <v>65.714999999999989</v>
      </c>
      <c r="G13" s="133">
        <v>10500</v>
      </c>
      <c r="H13" s="107">
        <v>10600</v>
      </c>
      <c r="I13" s="134">
        <f t="shared" si="1"/>
        <v>202.22500000000002</v>
      </c>
      <c r="K13" s="84"/>
      <c r="L13" s="85"/>
      <c r="M13" s="85"/>
      <c r="N13" s="85"/>
      <c r="O13" s="85"/>
      <c r="P13" s="85"/>
      <c r="Q13" s="85"/>
      <c r="R13" s="85"/>
      <c r="S13" s="86"/>
    </row>
    <row r="14" spans="1:19" ht="9.9499999999999993" customHeight="1" x14ac:dyDescent="0.2">
      <c r="A14" s="133">
        <v>600</v>
      </c>
      <c r="B14" s="107">
        <v>700</v>
      </c>
      <c r="C14" s="107">
        <f t="shared" si="3"/>
        <v>5.85</v>
      </c>
      <c r="D14" s="133">
        <v>5600</v>
      </c>
      <c r="E14" s="107">
        <v>5700</v>
      </c>
      <c r="F14" s="107">
        <f t="shared" si="0"/>
        <v>68.114999999999995</v>
      </c>
      <c r="G14" s="133">
        <v>10600</v>
      </c>
      <c r="H14" s="107">
        <v>10700</v>
      </c>
      <c r="I14" s="134">
        <f t="shared" si="1"/>
        <v>205.625</v>
      </c>
      <c r="K14" s="103" t="s">
        <v>28</v>
      </c>
      <c r="L14" s="79"/>
      <c r="M14" s="79"/>
      <c r="N14" s="79"/>
      <c r="O14" s="79"/>
      <c r="P14" s="79"/>
      <c r="Q14" s="79"/>
      <c r="R14" s="79"/>
      <c r="S14" s="80"/>
    </row>
    <row r="15" spans="1:19" ht="9.9499999999999993" customHeight="1" x14ac:dyDescent="0.2">
      <c r="A15" s="133">
        <v>700</v>
      </c>
      <c r="B15" s="107">
        <v>800</v>
      </c>
      <c r="C15" s="107">
        <f t="shared" si="3"/>
        <v>6.7499999999999991</v>
      </c>
      <c r="D15" s="133">
        <v>5700</v>
      </c>
      <c r="E15" s="107">
        <v>5800</v>
      </c>
      <c r="F15" s="107">
        <f t="shared" si="0"/>
        <v>70.515000000000001</v>
      </c>
      <c r="G15" s="133">
        <v>10700</v>
      </c>
      <c r="H15" s="107">
        <v>10800</v>
      </c>
      <c r="I15" s="134">
        <f t="shared" si="1"/>
        <v>209.02499999999998</v>
      </c>
      <c r="K15" s="87" t="s">
        <v>8</v>
      </c>
      <c r="L15" s="88" t="s">
        <v>9</v>
      </c>
      <c r="M15" s="89" t="s">
        <v>12</v>
      </c>
      <c r="N15" s="90" t="s">
        <v>10</v>
      </c>
      <c r="O15" s="91"/>
      <c r="P15" s="91"/>
      <c r="Q15" s="91"/>
      <c r="R15" s="91"/>
      <c r="S15" s="92"/>
    </row>
    <row r="16" spans="1:19" ht="9.9499999999999993" customHeight="1" x14ac:dyDescent="0.2">
      <c r="A16" s="133">
        <v>800</v>
      </c>
      <c r="B16" s="107">
        <v>900</v>
      </c>
      <c r="C16" s="107">
        <f t="shared" si="3"/>
        <v>7.6499999999999995</v>
      </c>
      <c r="D16" s="133">
        <v>5800</v>
      </c>
      <c r="E16" s="107">
        <v>5900</v>
      </c>
      <c r="F16" s="107">
        <f t="shared" si="0"/>
        <v>72.915000000000006</v>
      </c>
      <c r="G16" s="133">
        <v>10800</v>
      </c>
      <c r="H16" s="107">
        <v>10900</v>
      </c>
      <c r="I16" s="134">
        <f t="shared" si="1"/>
        <v>212.42500000000001</v>
      </c>
      <c r="K16" s="69">
        <v>0</v>
      </c>
      <c r="L16" s="70">
        <v>4499</v>
      </c>
      <c r="M16" s="77">
        <v>8.9999999999999993E-3</v>
      </c>
      <c r="N16" s="44"/>
      <c r="O16" s="39"/>
      <c r="P16" s="39"/>
      <c r="Q16" s="39"/>
      <c r="R16" s="55"/>
      <c r="S16" s="78"/>
    </row>
    <row r="17" spans="1:19" ht="9.9499999999999993" customHeight="1" x14ac:dyDescent="0.2">
      <c r="A17" s="133">
        <v>900</v>
      </c>
      <c r="B17" s="107">
        <v>1000</v>
      </c>
      <c r="C17" s="107">
        <f t="shared" si="3"/>
        <v>8.5499999999999989</v>
      </c>
      <c r="D17" s="133">
        <v>5900</v>
      </c>
      <c r="E17" s="107">
        <v>6000</v>
      </c>
      <c r="F17" s="107">
        <f t="shared" si="0"/>
        <v>75.315000000000012</v>
      </c>
      <c r="G17" s="133">
        <v>10900</v>
      </c>
      <c r="H17" s="107">
        <v>11000</v>
      </c>
      <c r="I17" s="134">
        <f t="shared" si="1"/>
        <v>215.82499999999999</v>
      </c>
      <c r="K17" s="69">
        <f>+L16+1</f>
        <v>4500</v>
      </c>
      <c r="L17" s="70">
        <v>8899</v>
      </c>
      <c r="M17" s="77">
        <v>2.5000000000000001E-2</v>
      </c>
      <c r="N17" s="45">
        <f>-(L16*(M17-M16))</f>
        <v>-71.983999999999995</v>
      </c>
      <c r="O17" s="39"/>
      <c r="P17" s="39"/>
      <c r="Q17" s="39"/>
      <c r="R17" s="38"/>
      <c r="S17" s="114">
        <f t="shared" ref="S17:S21" si="4">SUM(N17:R17)</f>
        <v>-71.983999999999995</v>
      </c>
    </row>
    <row r="18" spans="1:19" ht="9.9499999999999993" customHeight="1" x14ac:dyDescent="0.2">
      <c r="A18" s="136"/>
      <c r="B18" s="137"/>
      <c r="C18" s="137"/>
      <c r="D18" s="150"/>
      <c r="E18" s="151"/>
      <c r="F18" s="135"/>
      <c r="G18" s="136"/>
      <c r="H18" s="137"/>
      <c r="I18" s="138"/>
      <c r="K18" s="69">
        <f>+L17+1</f>
        <v>8900</v>
      </c>
      <c r="L18" s="70">
        <v>13399</v>
      </c>
      <c r="M18" s="77">
        <v>3.5000000000000003E-2</v>
      </c>
      <c r="N18" s="45">
        <f>+N17</f>
        <v>-71.983999999999995</v>
      </c>
      <c r="O18" s="40">
        <f>-(L17*(M18-M17))</f>
        <v>-88.990000000000023</v>
      </c>
      <c r="P18" s="2"/>
      <c r="Q18" s="39"/>
      <c r="R18" s="38"/>
      <c r="S18" s="114">
        <f t="shared" si="4"/>
        <v>-160.97400000000002</v>
      </c>
    </row>
    <row r="19" spans="1:19" ht="9.9499999999999993" customHeight="1" x14ac:dyDescent="0.2">
      <c r="A19" s="133">
        <v>1000</v>
      </c>
      <c r="B19" s="107">
        <v>1100</v>
      </c>
      <c r="C19" s="107">
        <f t="shared" ref="C19:C28" si="5">(((+A19+B19)/2)*0.009)+$S$6</f>
        <v>9.4499999999999993</v>
      </c>
      <c r="D19" s="133">
        <v>6000</v>
      </c>
      <c r="E19" s="107">
        <v>6100</v>
      </c>
      <c r="F19" s="107">
        <f t="shared" ref="F19:F28" si="6">(((+D19+E19)/2)*0.024)+$S$7</f>
        <v>77.715000000000018</v>
      </c>
      <c r="G19" s="133">
        <v>11000</v>
      </c>
      <c r="H19" s="107">
        <v>11100</v>
      </c>
      <c r="I19" s="134">
        <f t="shared" ref="I19:I28" si="7">(((+G19+H19)/2)*0.034)+$S$8</f>
        <v>219.22500000000002</v>
      </c>
      <c r="K19" s="69">
        <f>+L18+1</f>
        <v>13400</v>
      </c>
      <c r="L19" s="70">
        <v>22199</v>
      </c>
      <c r="M19" s="77">
        <v>4.4999999999999998E-2</v>
      </c>
      <c r="N19" s="45">
        <f>+N18</f>
        <v>-71.983999999999995</v>
      </c>
      <c r="O19" s="40">
        <f>+O18</f>
        <v>-88.990000000000023</v>
      </c>
      <c r="P19" s="40">
        <f>-(L18*(M19-M18))</f>
        <v>-133.98999999999992</v>
      </c>
      <c r="Q19" s="39"/>
      <c r="R19" s="38"/>
      <c r="S19" s="114">
        <f t="shared" si="4"/>
        <v>-294.96399999999994</v>
      </c>
    </row>
    <row r="20" spans="1:19" ht="9.9499999999999993" customHeight="1" x14ac:dyDescent="0.2">
      <c r="A20" s="133">
        <v>1100</v>
      </c>
      <c r="B20" s="107">
        <v>1200</v>
      </c>
      <c r="C20" s="107">
        <f t="shared" si="5"/>
        <v>10.35</v>
      </c>
      <c r="D20" s="133">
        <v>6100</v>
      </c>
      <c r="E20" s="107">
        <v>6200</v>
      </c>
      <c r="F20" s="107">
        <f t="shared" si="6"/>
        <v>80.114999999999995</v>
      </c>
      <c r="G20" s="133">
        <v>11100</v>
      </c>
      <c r="H20" s="107">
        <v>11200</v>
      </c>
      <c r="I20" s="134">
        <f t="shared" si="7"/>
        <v>222.625</v>
      </c>
      <c r="K20" s="69">
        <f t="shared" ref="K20:K21" si="8">+L19+1</f>
        <v>22200</v>
      </c>
      <c r="L20" s="70">
        <v>37199</v>
      </c>
      <c r="M20" s="77">
        <v>0.05</v>
      </c>
      <c r="N20" s="45">
        <f>+N19</f>
        <v>-71.983999999999995</v>
      </c>
      <c r="O20" s="40">
        <f>+O19</f>
        <v>-88.990000000000023</v>
      </c>
      <c r="P20" s="40">
        <f>+P19</f>
        <v>-133.98999999999992</v>
      </c>
      <c r="Q20" s="40">
        <f>-(L19*(M20-M19))</f>
        <v>-110.9950000000001</v>
      </c>
      <c r="R20" s="38"/>
      <c r="S20" s="114">
        <f t="shared" si="4"/>
        <v>-405.95900000000006</v>
      </c>
    </row>
    <row r="21" spans="1:19" ht="9.9499999999999993" customHeight="1" x14ac:dyDescent="0.2">
      <c r="A21" s="133">
        <v>1200</v>
      </c>
      <c r="B21" s="107">
        <v>1300</v>
      </c>
      <c r="C21" s="107">
        <f t="shared" si="5"/>
        <v>11.25</v>
      </c>
      <c r="D21" s="133">
        <v>6200</v>
      </c>
      <c r="E21" s="107">
        <v>6300</v>
      </c>
      <c r="F21" s="107">
        <f t="shared" si="6"/>
        <v>82.515000000000001</v>
      </c>
      <c r="G21" s="133">
        <v>11200</v>
      </c>
      <c r="H21" s="107">
        <v>11300</v>
      </c>
      <c r="I21" s="134">
        <f t="shared" si="7"/>
        <v>226.02499999999998</v>
      </c>
      <c r="K21" s="69">
        <f t="shared" si="8"/>
        <v>37200</v>
      </c>
      <c r="L21" s="70">
        <v>79300</v>
      </c>
      <c r="M21" s="77">
        <v>0.06</v>
      </c>
      <c r="N21" s="45">
        <f>+N20</f>
        <v>-71.983999999999995</v>
      </c>
      <c r="O21" s="40">
        <f>+O20</f>
        <v>-88.990000000000023</v>
      </c>
      <c r="P21" s="40">
        <f>+P20</f>
        <v>-133.98999999999992</v>
      </c>
      <c r="Q21" s="40">
        <f>+Q20</f>
        <v>-110.9950000000001</v>
      </c>
      <c r="R21" s="43">
        <f>-(L20*(M21-M20))</f>
        <v>-371.98999999999984</v>
      </c>
      <c r="S21" s="114">
        <f t="shared" si="4"/>
        <v>-777.94899999999984</v>
      </c>
    </row>
    <row r="22" spans="1:19" ht="9.9499999999999993" customHeight="1" thickBot="1" x14ac:dyDescent="0.25">
      <c r="A22" s="133">
        <v>1300</v>
      </c>
      <c r="B22" s="107">
        <v>1400</v>
      </c>
      <c r="C22" s="107">
        <f t="shared" si="5"/>
        <v>12.149999999999999</v>
      </c>
      <c r="D22" s="133">
        <v>6300</v>
      </c>
      <c r="E22" s="107">
        <v>6400</v>
      </c>
      <c r="F22" s="107">
        <f t="shared" si="6"/>
        <v>84.915000000000006</v>
      </c>
      <c r="G22" s="133">
        <v>11300</v>
      </c>
      <c r="H22" s="107">
        <v>11400</v>
      </c>
      <c r="I22" s="134">
        <f t="shared" si="7"/>
        <v>229.42500000000001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499999999999993" customHeight="1" thickTop="1" x14ac:dyDescent="0.2">
      <c r="A23" s="133">
        <v>1400</v>
      </c>
      <c r="B23" s="107">
        <v>1500</v>
      </c>
      <c r="C23" s="107">
        <f t="shared" si="5"/>
        <v>13.049999999999999</v>
      </c>
      <c r="D23" s="133">
        <v>6400</v>
      </c>
      <c r="E23" s="107">
        <v>6500</v>
      </c>
      <c r="F23" s="107">
        <f t="shared" si="6"/>
        <v>87.315000000000012</v>
      </c>
      <c r="G23" s="133">
        <v>11400</v>
      </c>
      <c r="H23" s="107">
        <v>11500</v>
      </c>
      <c r="I23" s="134">
        <f t="shared" si="7"/>
        <v>232.82499999999999</v>
      </c>
    </row>
    <row r="24" spans="1:19" ht="9.9499999999999993" customHeight="1" thickBot="1" x14ac:dyDescent="0.25">
      <c r="A24" s="133">
        <v>1500</v>
      </c>
      <c r="B24" s="107">
        <v>1600</v>
      </c>
      <c r="C24" s="107">
        <f t="shared" si="5"/>
        <v>13.95</v>
      </c>
      <c r="D24" s="133">
        <v>6500</v>
      </c>
      <c r="E24" s="107">
        <v>6600</v>
      </c>
      <c r="F24" s="107">
        <f t="shared" si="6"/>
        <v>89.715000000000018</v>
      </c>
      <c r="G24" s="133">
        <v>11500</v>
      </c>
      <c r="H24" s="107">
        <v>11600</v>
      </c>
      <c r="I24" s="134">
        <f t="shared" si="7"/>
        <v>236.22500000000002</v>
      </c>
    </row>
    <row r="25" spans="1:19" ht="9.9499999999999993" customHeight="1" thickTop="1" x14ac:dyDescent="0.2">
      <c r="A25" s="133">
        <v>1600</v>
      </c>
      <c r="B25" s="107">
        <v>1700</v>
      </c>
      <c r="C25" s="107">
        <f t="shared" si="5"/>
        <v>14.85</v>
      </c>
      <c r="D25" s="133">
        <v>6600</v>
      </c>
      <c r="E25" s="107">
        <v>6700</v>
      </c>
      <c r="F25" s="107">
        <f t="shared" si="6"/>
        <v>92.114999999999995</v>
      </c>
      <c r="G25" s="133">
        <v>11600</v>
      </c>
      <c r="H25" s="107">
        <v>11700</v>
      </c>
      <c r="I25" s="134">
        <f t="shared" si="7"/>
        <v>239.625</v>
      </c>
      <c r="K25" s="84"/>
      <c r="L25" s="85"/>
      <c r="M25" s="85"/>
      <c r="N25" s="85"/>
      <c r="O25" s="85"/>
      <c r="P25" s="85"/>
      <c r="Q25" s="85"/>
      <c r="R25" s="85"/>
      <c r="S25" s="86"/>
    </row>
    <row r="26" spans="1:19" ht="9.9499999999999993" customHeight="1" x14ac:dyDescent="0.2">
      <c r="A26" s="133">
        <v>1700</v>
      </c>
      <c r="B26" s="107">
        <v>1800</v>
      </c>
      <c r="C26" s="107">
        <f t="shared" si="5"/>
        <v>15.749999999999998</v>
      </c>
      <c r="D26" s="133">
        <v>6700</v>
      </c>
      <c r="E26" s="107">
        <v>6800</v>
      </c>
      <c r="F26" s="107">
        <f t="shared" si="6"/>
        <v>94.515000000000001</v>
      </c>
      <c r="G26" s="133">
        <v>11700</v>
      </c>
      <c r="H26" s="107">
        <v>11800</v>
      </c>
      <c r="I26" s="134">
        <f t="shared" si="7"/>
        <v>243.02500000000003</v>
      </c>
      <c r="K26" s="103" t="s">
        <v>29</v>
      </c>
      <c r="L26" s="79"/>
      <c r="M26" s="79"/>
      <c r="N26" s="79"/>
      <c r="O26" s="79"/>
      <c r="P26" s="79"/>
      <c r="Q26" s="79"/>
      <c r="R26" s="79"/>
      <c r="S26" s="80"/>
    </row>
    <row r="27" spans="1:19" ht="9.9499999999999993" customHeight="1" x14ac:dyDescent="0.2">
      <c r="A27" s="133">
        <v>1800</v>
      </c>
      <c r="B27" s="107">
        <v>1900</v>
      </c>
      <c r="C27" s="107">
        <f t="shared" si="5"/>
        <v>16.649999999999999</v>
      </c>
      <c r="D27" s="133">
        <v>6800</v>
      </c>
      <c r="E27" s="107">
        <v>6900</v>
      </c>
      <c r="F27" s="107">
        <f t="shared" si="6"/>
        <v>96.915000000000006</v>
      </c>
      <c r="G27" s="133">
        <v>11800</v>
      </c>
      <c r="H27" s="107">
        <v>11900</v>
      </c>
      <c r="I27" s="134">
        <f t="shared" si="7"/>
        <v>246.42500000000001</v>
      </c>
      <c r="K27" s="87" t="s">
        <v>8</v>
      </c>
      <c r="L27" s="88" t="s">
        <v>9</v>
      </c>
      <c r="M27" s="89" t="s">
        <v>12</v>
      </c>
      <c r="N27" s="90" t="s">
        <v>10</v>
      </c>
      <c r="O27" s="91"/>
      <c r="P27" s="91"/>
      <c r="Q27" s="91"/>
      <c r="R27" s="91"/>
      <c r="S27" s="92"/>
    </row>
    <row r="28" spans="1:19" ht="9.9499999999999993" customHeight="1" x14ac:dyDescent="0.2">
      <c r="A28" s="133">
        <v>1900</v>
      </c>
      <c r="B28" s="107">
        <v>2000</v>
      </c>
      <c r="C28" s="107">
        <f t="shared" si="5"/>
        <v>17.549999999999997</v>
      </c>
      <c r="D28" s="133">
        <v>6900</v>
      </c>
      <c r="E28" s="107">
        <v>7000</v>
      </c>
      <c r="F28" s="107">
        <f t="shared" si="6"/>
        <v>99.315000000000012</v>
      </c>
      <c r="G28" s="139">
        <v>11900</v>
      </c>
      <c r="H28" s="107">
        <v>12000</v>
      </c>
      <c r="I28" s="134">
        <f t="shared" si="7"/>
        <v>249.82499999999999</v>
      </c>
      <c r="K28" s="69">
        <v>0</v>
      </c>
      <c r="L28" s="70">
        <v>4499</v>
      </c>
      <c r="M28" s="77">
        <v>8.9999999999999993E-3</v>
      </c>
      <c r="N28" s="44"/>
      <c r="O28" s="39"/>
      <c r="P28" s="39"/>
      <c r="Q28" s="39"/>
      <c r="R28" s="55"/>
      <c r="S28" s="78"/>
    </row>
    <row r="29" spans="1:19" ht="9.9499999999999993" customHeight="1" x14ac:dyDescent="0.2">
      <c r="A29" s="136"/>
      <c r="B29" s="137"/>
      <c r="C29" s="137"/>
      <c r="D29" s="150"/>
      <c r="E29" s="151"/>
      <c r="F29" s="137"/>
      <c r="G29" s="136"/>
      <c r="H29" s="137"/>
      <c r="I29" s="138"/>
      <c r="K29" s="69">
        <f>+L28+1</f>
        <v>4500</v>
      </c>
      <c r="L29" s="70">
        <v>8899</v>
      </c>
      <c r="M29" s="77">
        <v>2.5000000000000001E-2</v>
      </c>
      <c r="N29" s="45">
        <f>-(L28*(M29-M28))</f>
        <v>-71.983999999999995</v>
      </c>
      <c r="O29" s="39"/>
      <c r="P29" s="39"/>
      <c r="Q29" s="39"/>
      <c r="R29" s="38"/>
      <c r="S29" s="114">
        <f t="shared" ref="S29:S33" si="9">SUM(N29:R29)</f>
        <v>-71.983999999999995</v>
      </c>
    </row>
    <row r="30" spans="1:19" ht="9.9499999999999993" customHeight="1" x14ac:dyDescent="0.2">
      <c r="A30" s="133">
        <v>2000</v>
      </c>
      <c r="B30" s="107">
        <v>2100</v>
      </c>
      <c r="C30" s="107">
        <f t="shared" ref="C30:C39" si="10">(((+A30+B30)/2)*0.009)+$S$6</f>
        <v>18.45</v>
      </c>
      <c r="D30" s="133">
        <v>7000</v>
      </c>
      <c r="E30" s="107">
        <v>7100</v>
      </c>
      <c r="F30" s="107">
        <f t="shared" ref="F30:F39" si="11">(((+D30+E30)/2)*0.024)+$S$7</f>
        <v>101.71500000000002</v>
      </c>
      <c r="G30" s="133">
        <v>12000</v>
      </c>
      <c r="H30" s="107">
        <v>12100</v>
      </c>
      <c r="I30" s="134">
        <f t="shared" ref="I30:I44" si="12">(((+G30+H30)/2)*0.034)+$S$8</f>
        <v>253.22500000000002</v>
      </c>
      <c r="K30" s="69">
        <f>+L29+1</f>
        <v>8900</v>
      </c>
      <c r="L30" s="70">
        <v>13399</v>
      </c>
      <c r="M30" s="77">
        <v>3.5000000000000003E-2</v>
      </c>
      <c r="N30" s="45">
        <f>+N29</f>
        <v>-71.983999999999995</v>
      </c>
      <c r="O30" s="40">
        <f>-(L29*(M30-M29))</f>
        <v>-88.990000000000023</v>
      </c>
      <c r="P30" s="2"/>
      <c r="Q30" s="39"/>
      <c r="R30" s="38"/>
      <c r="S30" s="114">
        <f t="shared" si="9"/>
        <v>-160.97400000000002</v>
      </c>
    </row>
    <row r="31" spans="1:19" ht="9.9499999999999993" customHeight="1" x14ac:dyDescent="0.2">
      <c r="A31" s="133">
        <v>2100</v>
      </c>
      <c r="B31" s="107">
        <v>2200</v>
      </c>
      <c r="C31" s="107">
        <f t="shared" si="10"/>
        <v>19.349999999999998</v>
      </c>
      <c r="D31" s="133">
        <v>7100</v>
      </c>
      <c r="E31" s="107">
        <v>7200</v>
      </c>
      <c r="F31" s="107">
        <f t="shared" si="11"/>
        <v>104.11499999999999</v>
      </c>
      <c r="G31" s="133">
        <v>12100</v>
      </c>
      <c r="H31" s="107">
        <v>12200</v>
      </c>
      <c r="I31" s="134">
        <f t="shared" si="12"/>
        <v>256.625</v>
      </c>
      <c r="K31" s="69">
        <f>+L30+1</f>
        <v>13400</v>
      </c>
      <c r="L31" s="70">
        <v>22199</v>
      </c>
      <c r="M31" s="77">
        <v>4.4999999999999998E-2</v>
      </c>
      <c r="N31" s="45">
        <f>+N30</f>
        <v>-71.983999999999995</v>
      </c>
      <c r="O31" s="40">
        <f>+O30</f>
        <v>-88.990000000000023</v>
      </c>
      <c r="P31" s="40">
        <f>-(L30*(M31-M30))</f>
        <v>-133.98999999999992</v>
      </c>
      <c r="Q31" s="39"/>
      <c r="R31" s="38"/>
      <c r="S31" s="114">
        <f t="shared" si="9"/>
        <v>-294.96399999999994</v>
      </c>
    </row>
    <row r="32" spans="1:19" ht="9.9499999999999993" customHeight="1" x14ac:dyDescent="0.2">
      <c r="A32" s="133">
        <v>2200</v>
      </c>
      <c r="B32" s="107">
        <v>2300</v>
      </c>
      <c r="C32" s="107">
        <f t="shared" si="10"/>
        <v>20.25</v>
      </c>
      <c r="D32" s="133">
        <v>7200</v>
      </c>
      <c r="E32" s="107">
        <v>7300</v>
      </c>
      <c r="F32" s="107">
        <f t="shared" si="11"/>
        <v>106.515</v>
      </c>
      <c r="G32" s="133">
        <v>12200</v>
      </c>
      <c r="H32" s="107">
        <v>12300</v>
      </c>
      <c r="I32" s="134">
        <f t="shared" si="12"/>
        <v>260.02500000000003</v>
      </c>
      <c r="K32" s="69">
        <f t="shared" ref="K32:K33" si="13">+L31+1</f>
        <v>22200</v>
      </c>
      <c r="L32" s="70">
        <v>37199</v>
      </c>
      <c r="M32" s="77">
        <v>0.06</v>
      </c>
      <c r="N32" s="45">
        <f>+N31</f>
        <v>-71.983999999999995</v>
      </c>
      <c r="O32" s="40">
        <f>+O31</f>
        <v>-88.990000000000023</v>
      </c>
      <c r="P32" s="40">
        <f>+P31</f>
        <v>-133.98999999999992</v>
      </c>
      <c r="Q32" s="40">
        <f>-(L31*(M32-M31))</f>
        <v>-332.98500000000001</v>
      </c>
      <c r="R32" s="38"/>
      <c r="S32" s="114">
        <f t="shared" si="9"/>
        <v>-627.94899999999996</v>
      </c>
    </row>
    <row r="33" spans="1:19" ht="9.9499999999999993" customHeight="1" x14ac:dyDescent="0.2">
      <c r="A33" s="133">
        <v>2300</v>
      </c>
      <c r="B33" s="107">
        <v>2400</v>
      </c>
      <c r="C33" s="107">
        <f t="shared" si="10"/>
        <v>21.15</v>
      </c>
      <c r="D33" s="133">
        <v>7300</v>
      </c>
      <c r="E33" s="107">
        <v>7400</v>
      </c>
      <c r="F33" s="107">
        <f t="shared" si="11"/>
        <v>108.91500000000001</v>
      </c>
      <c r="G33" s="133">
        <v>12300</v>
      </c>
      <c r="H33" s="107">
        <v>12400</v>
      </c>
      <c r="I33" s="134">
        <f t="shared" si="12"/>
        <v>263.42500000000001</v>
      </c>
      <c r="K33" s="69">
        <f t="shared" si="13"/>
        <v>37200</v>
      </c>
      <c r="L33" s="70" t="s">
        <v>11</v>
      </c>
      <c r="M33" s="77">
        <v>6.9000000000000006E-2</v>
      </c>
      <c r="N33" s="45">
        <f>+N32</f>
        <v>-71.983999999999995</v>
      </c>
      <c r="O33" s="40">
        <f>+O32</f>
        <v>-88.990000000000023</v>
      </c>
      <c r="P33" s="40">
        <f>+P32</f>
        <v>-133.98999999999992</v>
      </c>
      <c r="Q33" s="40">
        <f>+Q32</f>
        <v>-332.98500000000001</v>
      </c>
      <c r="R33" s="43">
        <f>-(L32*(M33-M32))</f>
        <v>-334.79100000000028</v>
      </c>
      <c r="S33" s="114">
        <f t="shared" si="9"/>
        <v>-962.74000000000024</v>
      </c>
    </row>
    <row r="34" spans="1:19" ht="9.9499999999999993" customHeight="1" thickBot="1" x14ac:dyDescent="0.25">
      <c r="A34" s="133">
        <v>2400</v>
      </c>
      <c r="B34" s="107">
        <v>2500</v>
      </c>
      <c r="C34" s="107">
        <f t="shared" si="10"/>
        <v>22.049999999999997</v>
      </c>
      <c r="D34" s="133">
        <v>7400</v>
      </c>
      <c r="E34" s="107">
        <v>7500</v>
      </c>
      <c r="F34" s="107">
        <f t="shared" si="11"/>
        <v>111.31500000000001</v>
      </c>
      <c r="G34" s="133">
        <v>12400</v>
      </c>
      <c r="H34" s="107">
        <v>12500</v>
      </c>
      <c r="I34" s="134">
        <f t="shared" si="12"/>
        <v>266.82499999999999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499999999999993" customHeight="1" thickTop="1" x14ac:dyDescent="0.2">
      <c r="A35" s="133">
        <v>2500</v>
      </c>
      <c r="B35" s="107">
        <v>2600</v>
      </c>
      <c r="C35" s="107">
        <f t="shared" si="10"/>
        <v>22.95</v>
      </c>
      <c r="D35" s="133">
        <v>7500</v>
      </c>
      <c r="E35" s="107">
        <v>7600</v>
      </c>
      <c r="F35" s="107">
        <f t="shared" si="11"/>
        <v>113.71500000000002</v>
      </c>
      <c r="G35" s="133">
        <v>12500</v>
      </c>
      <c r="H35" s="107">
        <v>12600</v>
      </c>
      <c r="I35" s="134">
        <f t="shared" si="12"/>
        <v>270.22500000000002</v>
      </c>
    </row>
    <row r="36" spans="1:19" ht="9.9499999999999993" customHeight="1" x14ac:dyDescent="0.2">
      <c r="A36" s="133">
        <v>2600</v>
      </c>
      <c r="B36" s="107">
        <v>2700</v>
      </c>
      <c r="C36" s="107">
        <f t="shared" si="10"/>
        <v>23.849999999999998</v>
      </c>
      <c r="D36" s="133">
        <v>7600</v>
      </c>
      <c r="E36" s="107">
        <v>7700</v>
      </c>
      <c r="F36" s="107">
        <f t="shared" si="11"/>
        <v>116.11499999999999</v>
      </c>
      <c r="G36" s="133">
        <v>12600</v>
      </c>
      <c r="H36" s="107">
        <v>12700</v>
      </c>
      <c r="I36" s="134">
        <f t="shared" si="12"/>
        <v>273.625</v>
      </c>
    </row>
    <row r="37" spans="1:19" ht="9.9499999999999993" customHeight="1" x14ac:dyDescent="0.2">
      <c r="A37" s="133">
        <v>2700</v>
      </c>
      <c r="B37" s="107">
        <v>2800</v>
      </c>
      <c r="C37" s="107">
        <f t="shared" si="10"/>
        <v>24.749999999999996</v>
      </c>
      <c r="D37" s="133">
        <v>7700</v>
      </c>
      <c r="E37" s="107">
        <v>7800</v>
      </c>
      <c r="F37" s="107">
        <f t="shared" si="11"/>
        <v>118.515</v>
      </c>
      <c r="G37" s="133">
        <v>12700</v>
      </c>
      <c r="H37" s="107">
        <v>12800</v>
      </c>
      <c r="I37" s="134">
        <f t="shared" si="12"/>
        <v>277.02500000000003</v>
      </c>
    </row>
    <row r="38" spans="1:19" ht="9.9499999999999993" customHeight="1" x14ac:dyDescent="0.2">
      <c r="A38" s="133">
        <v>2800</v>
      </c>
      <c r="B38" s="107">
        <v>2900</v>
      </c>
      <c r="C38" s="107">
        <f t="shared" si="10"/>
        <v>25.65</v>
      </c>
      <c r="D38" s="133">
        <v>7800</v>
      </c>
      <c r="E38" s="107">
        <v>7900</v>
      </c>
      <c r="F38" s="107">
        <f t="shared" si="11"/>
        <v>120.91500000000001</v>
      </c>
      <c r="G38" s="133">
        <v>12800</v>
      </c>
      <c r="H38" s="107">
        <v>12900</v>
      </c>
      <c r="I38" s="134">
        <f t="shared" si="12"/>
        <v>280.42500000000001</v>
      </c>
    </row>
    <row r="39" spans="1:19" ht="9.9499999999999993" customHeight="1" x14ac:dyDescent="0.2">
      <c r="A39" s="133">
        <v>2900</v>
      </c>
      <c r="B39" s="107">
        <v>3000</v>
      </c>
      <c r="C39" s="107">
        <f t="shared" si="10"/>
        <v>26.549999999999997</v>
      </c>
      <c r="D39" s="133">
        <v>7900</v>
      </c>
      <c r="E39" s="107">
        <v>8000</v>
      </c>
      <c r="F39" s="107">
        <f t="shared" si="11"/>
        <v>123.31500000000001</v>
      </c>
      <c r="G39" s="133">
        <v>12900</v>
      </c>
      <c r="H39" s="107">
        <v>13000</v>
      </c>
      <c r="I39" s="134">
        <f t="shared" si="12"/>
        <v>283.82499999999999</v>
      </c>
    </row>
    <row r="40" spans="1:19" ht="9.9499999999999993" customHeight="1" x14ac:dyDescent="0.2">
      <c r="A40" s="136"/>
      <c r="B40" s="137"/>
      <c r="C40" s="137"/>
      <c r="D40" s="150"/>
      <c r="E40" s="151"/>
      <c r="F40" s="135"/>
      <c r="G40" s="136"/>
      <c r="H40" s="137"/>
      <c r="I40" s="138"/>
    </row>
    <row r="41" spans="1:19" ht="9.9499999999999993" customHeight="1" x14ac:dyDescent="0.2">
      <c r="A41" s="133">
        <v>3000</v>
      </c>
      <c r="B41" s="107">
        <v>3100</v>
      </c>
      <c r="C41" s="107">
        <f t="shared" ref="C41:C50" si="14">(((+A41+B41)/2)*0.009)+$S$6</f>
        <v>27.45</v>
      </c>
      <c r="D41" s="133">
        <v>8000</v>
      </c>
      <c r="E41" s="107">
        <v>8100</v>
      </c>
      <c r="F41" s="107">
        <f t="shared" ref="F41:F44" si="15">(((+D41+E41)/2)*0.024)+$S$7</f>
        <v>125.71500000000002</v>
      </c>
      <c r="G41" s="133">
        <v>13000</v>
      </c>
      <c r="H41" s="107">
        <v>13100</v>
      </c>
      <c r="I41" s="134">
        <f t="shared" si="12"/>
        <v>287.22500000000002</v>
      </c>
    </row>
    <row r="42" spans="1:19" ht="9.9499999999999993" customHeight="1" x14ac:dyDescent="0.2">
      <c r="A42" s="133">
        <v>3100</v>
      </c>
      <c r="B42" s="107">
        <v>3200</v>
      </c>
      <c r="C42" s="107">
        <f t="shared" si="14"/>
        <v>28.349999999999998</v>
      </c>
      <c r="D42" s="133">
        <v>8100</v>
      </c>
      <c r="E42" s="107">
        <v>8200</v>
      </c>
      <c r="F42" s="107">
        <f t="shared" si="15"/>
        <v>128.11500000000001</v>
      </c>
      <c r="G42" s="133">
        <v>13100</v>
      </c>
      <c r="H42" s="107">
        <v>13200</v>
      </c>
      <c r="I42" s="134">
        <f t="shared" si="12"/>
        <v>290.625</v>
      </c>
    </row>
    <row r="43" spans="1:19" ht="9.9499999999999993" customHeight="1" x14ac:dyDescent="0.2">
      <c r="A43" s="133">
        <v>3200</v>
      </c>
      <c r="B43" s="107">
        <v>3300</v>
      </c>
      <c r="C43" s="107">
        <f t="shared" si="14"/>
        <v>29.249999999999996</v>
      </c>
      <c r="D43" s="133">
        <v>8200</v>
      </c>
      <c r="E43" s="107">
        <v>8300</v>
      </c>
      <c r="F43" s="107">
        <f t="shared" si="15"/>
        <v>130.51499999999999</v>
      </c>
      <c r="G43" s="133">
        <v>13200</v>
      </c>
      <c r="H43" s="107">
        <v>13300</v>
      </c>
      <c r="I43" s="134">
        <f t="shared" si="12"/>
        <v>294.02500000000003</v>
      </c>
    </row>
    <row r="44" spans="1:19" ht="9.9499999999999993" customHeight="1" x14ac:dyDescent="0.2">
      <c r="A44" s="133">
        <v>3300</v>
      </c>
      <c r="B44" s="107">
        <v>3400</v>
      </c>
      <c r="C44" s="107">
        <f t="shared" si="14"/>
        <v>30.15</v>
      </c>
      <c r="D44" s="133">
        <v>8300</v>
      </c>
      <c r="E44" s="107">
        <v>8400</v>
      </c>
      <c r="F44" s="107">
        <f t="shared" si="15"/>
        <v>132.91500000000002</v>
      </c>
      <c r="G44" s="133">
        <v>13300</v>
      </c>
      <c r="H44" s="107">
        <v>13400</v>
      </c>
      <c r="I44" s="134">
        <f t="shared" si="12"/>
        <v>297.42500000000001</v>
      </c>
    </row>
    <row r="45" spans="1:19" ht="9.9499999999999993" customHeight="1" x14ac:dyDescent="0.2">
      <c r="A45" s="133">
        <v>3400</v>
      </c>
      <c r="B45" s="107">
        <v>3500</v>
      </c>
      <c r="C45" s="107">
        <f t="shared" si="14"/>
        <v>31.049999999999997</v>
      </c>
      <c r="D45" s="133">
        <v>8400</v>
      </c>
      <c r="E45" s="107">
        <v>8500</v>
      </c>
      <c r="F45" s="107">
        <f>(((+D45+E45)/2)*0.024)+$S$7</f>
        <v>135.315</v>
      </c>
      <c r="G45" s="133">
        <v>13400</v>
      </c>
      <c r="H45" s="107">
        <v>13500</v>
      </c>
      <c r="I45" s="134">
        <f>(((+G45+H45)/2)*0.044)+$S$9</f>
        <v>301.33500000000004</v>
      </c>
    </row>
    <row r="46" spans="1:19" ht="9.9499999999999993" customHeight="1" x14ac:dyDescent="0.2">
      <c r="A46" s="133">
        <v>3500</v>
      </c>
      <c r="B46" s="107">
        <v>3600</v>
      </c>
      <c r="C46" s="107">
        <f t="shared" si="14"/>
        <v>31.95</v>
      </c>
      <c r="D46" s="133">
        <v>8500</v>
      </c>
      <c r="E46" s="107">
        <v>8600</v>
      </c>
      <c r="F46" s="107">
        <f t="shared" ref="F46:F49" si="16">(((+D46+E46)/2)*0.024)+$S$7</f>
        <v>137.71500000000003</v>
      </c>
      <c r="G46" s="133">
        <v>13500</v>
      </c>
      <c r="H46" s="107">
        <v>13600</v>
      </c>
      <c r="I46" s="134">
        <f t="shared" ref="I46:I50" si="17">(((+G46+H46)/2)*0.044)+$S$9</f>
        <v>305.73500000000001</v>
      </c>
    </row>
    <row r="47" spans="1:19" ht="9.9499999999999993" customHeight="1" x14ac:dyDescent="0.2">
      <c r="A47" s="133">
        <v>3600</v>
      </c>
      <c r="B47" s="107">
        <v>3700</v>
      </c>
      <c r="C47" s="107">
        <f t="shared" si="14"/>
        <v>32.849999999999994</v>
      </c>
      <c r="D47" s="133">
        <v>8600</v>
      </c>
      <c r="E47" s="107">
        <v>8700</v>
      </c>
      <c r="F47" s="107">
        <f t="shared" si="16"/>
        <v>140.11500000000001</v>
      </c>
      <c r="G47" s="133">
        <v>13600</v>
      </c>
      <c r="H47" s="107">
        <v>13700</v>
      </c>
      <c r="I47" s="134">
        <f t="shared" si="17"/>
        <v>310.13499999999999</v>
      </c>
    </row>
    <row r="48" spans="1:19" ht="9.9499999999999993" customHeight="1" x14ac:dyDescent="0.2">
      <c r="A48" s="133">
        <v>3700</v>
      </c>
      <c r="B48" s="107">
        <v>3800</v>
      </c>
      <c r="C48" s="107">
        <f t="shared" si="14"/>
        <v>33.75</v>
      </c>
      <c r="D48" s="133">
        <v>8700</v>
      </c>
      <c r="E48" s="107">
        <v>8800</v>
      </c>
      <c r="F48" s="107">
        <f t="shared" si="16"/>
        <v>142.51499999999999</v>
      </c>
      <c r="G48" s="133">
        <v>13700</v>
      </c>
      <c r="H48" s="107">
        <v>13800</v>
      </c>
      <c r="I48" s="134">
        <f t="shared" si="17"/>
        <v>314.53500000000008</v>
      </c>
    </row>
    <row r="49" spans="1:9" ht="9.9499999999999993" customHeight="1" x14ac:dyDescent="0.2">
      <c r="A49" s="133">
        <v>3800</v>
      </c>
      <c r="B49" s="107">
        <v>3900</v>
      </c>
      <c r="C49" s="107">
        <f t="shared" si="14"/>
        <v>34.65</v>
      </c>
      <c r="D49" s="133">
        <v>8800</v>
      </c>
      <c r="E49" s="107">
        <v>8900</v>
      </c>
      <c r="F49" s="107">
        <f t="shared" si="16"/>
        <v>144.91500000000002</v>
      </c>
      <c r="G49" s="133">
        <v>13800</v>
      </c>
      <c r="H49" s="107">
        <v>13900</v>
      </c>
      <c r="I49" s="134">
        <f t="shared" si="17"/>
        <v>318.93500000000006</v>
      </c>
    </row>
    <row r="50" spans="1:9" ht="9.9499999999999993" customHeight="1" x14ac:dyDescent="0.2">
      <c r="A50" s="133">
        <v>3900</v>
      </c>
      <c r="B50" s="107">
        <v>4000</v>
      </c>
      <c r="C50" s="107">
        <f t="shared" si="14"/>
        <v>35.549999999999997</v>
      </c>
      <c r="D50" s="133">
        <v>8900</v>
      </c>
      <c r="E50" s="107">
        <v>9000</v>
      </c>
      <c r="F50" s="107">
        <f>(((+D50+E50)/2)*0.034)+$S$8</f>
        <v>147.82499999999999</v>
      </c>
      <c r="G50" s="139">
        <v>13900</v>
      </c>
      <c r="H50" s="107">
        <v>14000</v>
      </c>
      <c r="I50" s="134">
        <f t="shared" si="17"/>
        <v>323.33500000000004</v>
      </c>
    </row>
    <row r="51" spans="1:9" ht="9.9499999999999993" customHeight="1" x14ac:dyDescent="0.2">
      <c r="A51" s="136"/>
      <c r="B51" s="137"/>
      <c r="C51" s="135"/>
      <c r="D51" s="136"/>
      <c r="E51" s="137"/>
      <c r="F51" s="137"/>
      <c r="G51" s="137"/>
      <c r="H51" s="137"/>
      <c r="I51" s="138"/>
    </row>
    <row r="52" spans="1:9" ht="9.9499999999999993" customHeight="1" x14ac:dyDescent="0.2">
      <c r="A52" s="133">
        <v>4000</v>
      </c>
      <c r="B52" s="107">
        <v>4100</v>
      </c>
      <c r="C52" s="107">
        <f t="shared" ref="C52:C56" si="18">(((+A52+B52)/2)*0.009)+$S$6</f>
        <v>36.449999999999996</v>
      </c>
      <c r="D52" s="133">
        <v>9000</v>
      </c>
      <c r="E52" s="107">
        <v>9100</v>
      </c>
      <c r="F52" s="107">
        <f t="shared" ref="F52:F61" si="19">(((+D52+E52)/2)*0.034)+$S$8</f>
        <v>151.22500000000002</v>
      </c>
      <c r="G52" s="131">
        <v>14000</v>
      </c>
      <c r="H52" s="107">
        <v>14100</v>
      </c>
      <c r="I52" s="134">
        <f t="shared" ref="I52:I61" si="20">(((+G52+H52)/2)*0.044)+$S$9</f>
        <v>327.73500000000001</v>
      </c>
    </row>
    <row r="53" spans="1:9" ht="9.9499999999999993" customHeight="1" x14ac:dyDescent="0.2">
      <c r="A53" s="133">
        <v>4100</v>
      </c>
      <c r="B53" s="107">
        <v>4200</v>
      </c>
      <c r="C53" s="107">
        <f t="shared" si="18"/>
        <v>37.349999999999994</v>
      </c>
      <c r="D53" s="133">
        <v>9100</v>
      </c>
      <c r="E53" s="107">
        <v>9200</v>
      </c>
      <c r="F53" s="107">
        <f t="shared" si="19"/>
        <v>154.625</v>
      </c>
      <c r="G53" s="133">
        <v>14100</v>
      </c>
      <c r="H53" s="107">
        <v>14200</v>
      </c>
      <c r="I53" s="134">
        <f t="shared" si="20"/>
        <v>332.13499999999999</v>
      </c>
    </row>
    <row r="54" spans="1:9" ht="9.9499999999999993" customHeight="1" x14ac:dyDescent="0.2">
      <c r="A54" s="133">
        <v>4200</v>
      </c>
      <c r="B54" s="107">
        <v>4300</v>
      </c>
      <c r="C54" s="107">
        <f t="shared" si="18"/>
        <v>38.25</v>
      </c>
      <c r="D54" s="133">
        <v>9200</v>
      </c>
      <c r="E54" s="107">
        <v>9300</v>
      </c>
      <c r="F54" s="107">
        <f t="shared" si="19"/>
        <v>158.02499999999998</v>
      </c>
      <c r="G54" s="133">
        <v>14200</v>
      </c>
      <c r="H54" s="107">
        <v>14300</v>
      </c>
      <c r="I54" s="134">
        <f t="shared" si="20"/>
        <v>336.53500000000008</v>
      </c>
    </row>
    <row r="55" spans="1:9" ht="9.9499999999999993" customHeight="1" x14ac:dyDescent="0.2">
      <c r="A55" s="133">
        <v>4300</v>
      </c>
      <c r="B55" s="107">
        <v>4400</v>
      </c>
      <c r="C55" s="107">
        <f t="shared" si="18"/>
        <v>39.15</v>
      </c>
      <c r="D55" s="133">
        <v>9300</v>
      </c>
      <c r="E55" s="107">
        <v>9400</v>
      </c>
      <c r="F55" s="107">
        <f t="shared" si="19"/>
        <v>161.42500000000001</v>
      </c>
      <c r="G55" s="133">
        <v>14300</v>
      </c>
      <c r="H55" s="107">
        <v>14400</v>
      </c>
      <c r="I55" s="134">
        <f t="shared" si="20"/>
        <v>340.93500000000006</v>
      </c>
    </row>
    <row r="56" spans="1:9" ht="9.9499999999999993" customHeight="1" x14ac:dyDescent="0.2">
      <c r="A56" s="133">
        <v>4400</v>
      </c>
      <c r="B56" s="107">
        <v>4500</v>
      </c>
      <c r="C56" s="107">
        <f t="shared" si="18"/>
        <v>40.049999999999997</v>
      </c>
      <c r="D56" s="133">
        <v>9400</v>
      </c>
      <c r="E56" s="107">
        <v>9500</v>
      </c>
      <c r="F56" s="107">
        <f t="shared" si="19"/>
        <v>164.82499999999999</v>
      </c>
      <c r="G56" s="133">
        <v>14400</v>
      </c>
      <c r="H56" s="107">
        <v>14500</v>
      </c>
      <c r="I56" s="134">
        <f t="shared" si="20"/>
        <v>345.33500000000004</v>
      </c>
    </row>
    <row r="57" spans="1:9" ht="9.9499999999999993" customHeight="1" x14ac:dyDescent="0.2">
      <c r="A57" s="133">
        <v>4500</v>
      </c>
      <c r="B57" s="107">
        <v>4600</v>
      </c>
      <c r="C57" s="107">
        <f>(((+A57+B57)/2)*0.024)+$S$7</f>
        <v>41.715000000000003</v>
      </c>
      <c r="D57" s="133">
        <v>9500</v>
      </c>
      <c r="E57" s="107">
        <v>9600</v>
      </c>
      <c r="F57" s="107">
        <f t="shared" si="19"/>
        <v>168.22500000000002</v>
      </c>
      <c r="G57" s="133">
        <v>14500</v>
      </c>
      <c r="H57" s="107">
        <v>14600</v>
      </c>
      <c r="I57" s="134">
        <f t="shared" si="20"/>
        <v>349.73500000000001</v>
      </c>
    </row>
    <row r="58" spans="1:9" ht="9.9499999999999993" customHeight="1" x14ac:dyDescent="0.2">
      <c r="A58" s="133">
        <v>4600</v>
      </c>
      <c r="B58" s="107">
        <v>4700</v>
      </c>
      <c r="C58" s="107">
        <f t="shared" ref="C58:C61" si="21">(((+A58+B58)/2)*0.024)+$S$7</f>
        <v>44.115000000000009</v>
      </c>
      <c r="D58" s="133">
        <v>9600</v>
      </c>
      <c r="E58" s="107">
        <v>9700</v>
      </c>
      <c r="F58" s="107">
        <f t="shared" si="19"/>
        <v>171.625</v>
      </c>
      <c r="G58" s="133">
        <v>14600</v>
      </c>
      <c r="H58" s="107">
        <v>14700</v>
      </c>
      <c r="I58" s="134">
        <f t="shared" si="20"/>
        <v>354.13499999999999</v>
      </c>
    </row>
    <row r="59" spans="1:9" ht="9.9499999999999993" customHeight="1" x14ac:dyDescent="0.2">
      <c r="A59" s="133">
        <v>4700</v>
      </c>
      <c r="B59" s="107">
        <v>4800</v>
      </c>
      <c r="C59" s="107">
        <f t="shared" si="21"/>
        <v>46.515000000000001</v>
      </c>
      <c r="D59" s="133">
        <v>9700</v>
      </c>
      <c r="E59" s="107">
        <v>9800</v>
      </c>
      <c r="F59" s="107">
        <f t="shared" si="19"/>
        <v>175.02499999999998</v>
      </c>
      <c r="G59" s="133">
        <v>14700</v>
      </c>
      <c r="H59" s="107">
        <v>14800</v>
      </c>
      <c r="I59" s="134">
        <f t="shared" si="20"/>
        <v>358.53500000000008</v>
      </c>
    </row>
    <row r="60" spans="1:9" ht="9.9499999999999993" customHeight="1" x14ac:dyDescent="0.2">
      <c r="A60" s="133">
        <v>4800</v>
      </c>
      <c r="B60" s="107">
        <v>4900</v>
      </c>
      <c r="C60" s="107">
        <f t="shared" si="21"/>
        <v>48.915000000000006</v>
      </c>
      <c r="D60" s="133">
        <v>9800</v>
      </c>
      <c r="E60" s="107">
        <v>9900</v>
      </c>
      <c r="F60" s="107">
        <f t="shared" si="19"/>
        <v>178.42500000000001</v>
      </c>
      <c r="G60" s="133">
        <v>14800</v>
      </c>
      <c r="H60" s="107">
        <v>14900</v>
      </c>
      <c r="I60" s="134">
        <f t="shared" si="20"/>
        <v>362.93500000000006</v>
      </c>
    </row>
    <row r="61" spans="1:9" ht="9.9499999999999993" customHeight="1" x14ac:dyDescent="0.2">
      <c r="A61" s="133">
        <v>4900</v>
      </c>
      <c r="B61" s="107">
        <v>5000</v>
      </c>
      <c r="C61" s="107">
        <f t="shared" si="21"/>
        <v>51.314999999999998</v>
      </c>
      <c r="D61" s="133">
        <v>9900</v>
      </c>
      <c r="E61" s="107">
        <v>10000</v>
      </c>
      <c r="F61" s="107">
        <f t="shared" si="19"/>
        <v>181.82499999999999</v>
      </c>
      <c r="G61" s="133">
        <v>14900</v>
      </c>
      <c r="H61" s="107">
        <v>15000</v>
      </c>
      <c r="I61" s="134">
        <f t="shared" si="20"/>
        <v>367.33500000000004</v>
      </c>
    </row>
    <row r="62" spans="1:9" ht="9.9499999999999993" customHeight="1" thickBot="1" x14ac:dyDescent="0.25">
      <c r="A62" s="152" t="s">
        <v>34</v>
      </c>
      <c r="B62" s="141"/>
      <c r="C62" s="141"/>
      <c r="D62" s="153"/>
      <c r="E62" s="141"/>
      <c r="F62" s="140"/>
      <c r="G62" s="141"/>
      <c r="H62" s="141"/>
      <c r="I62" s="142"/>
    </row>
    <row r="63" spans="1:9" ht="9.9499999999999993" customHeight="1" x14ac:dyDescent="0.2"/>
    <row r="64" spans="1:9" ht="9.9499999999999993" customHeight="1" x14ac:dyDescent="0.2"/>
    <row r="65" ht="9.9499999999999993" customHeight="1" x14ac:dyDescent="0.2"/>
    <row r="66" ht="9.9499999999999993" customHeight="1" x14ac:dyDescent="0.2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3"/>
  <sheetViews>
    <sheetView zoomScaleNormal="100" workbookViewId="0">
      <selection activeCell="F3" sqref="F3"/>
    </sheetView>
  </sheetViews>
  <sheetFormatPr defaultRowHeight="12.75" x14ac:dyDescent="0.2"/>
  <cols>
    <col min="1" max="1" width="9" customWidth="1"/>
    <col min="2" max="2" width="12.28515625" bestFit="1" customWidth="1"/>
    <col min="3" max="3" width="16.7109375" customWidth="1"/>
    <col min="4" max="4" width="13" customWidth="1"/>
    <col min="5" max="5" width="8.42578125" customWidth="1"/>
    <col min="6" max="6" width="10.28515625" style="53" customWidth="1"/>
    <col min="7" max="8" width="9" bestFit="1" customWidth="1"/>
    <col min="9" max="9" width="10.85546875" bestFit="1" customWidth="1"/>
    <col min="10" max="10" width="10.42578125" bestFit="1" customWidth="1"/>
    <col min="11" max="11" width="10.28515625" bestFit="1" customWidth="1"/>
  </cols>
  <sheetData>
    <row r="1" spans="1:14" x14ac:dyDescent="0.2">
      <c r="A1" s="172" t="s">
        <v>21</v>
      </c>
      <c r="B1" s="172"/>
      <c r="C1" s="172"/>
      <c r="D1" s="172"/>
      <c r="E1" s="172"/>
      <c r="J1" s="49" t="s">
        <v>17</v>
      </c>
      <c r="L1" s="46"/>
      <c r="M1" s="46"/>
      <c r="N1" s="46"/>
    </row>
    <row r="2" spans="1:14" ht="13.5" thickBot="1" x14ac:dyDescent="0.25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I2" s="75" t="s">
        <v>31</v>
      </c>
      <c r="J2" s="49" t="s">
        <v>18</v>
      </c>
      <c r="K2" s="74" t="s">
        <v>32</v>
      </c>
      <c r="L2" s="46"/>
      <c r="M2" s="46"/>
      <c r="N2" s="46"/>
    </row>
    <row r="3" spans="1:14" ht="13.5" thickBot="1" x14ac:dyDescent="0.25">
      <c r="A3" s="46">
        <f>K4</f>
        <v>24882.768935</v>
      </c>
      <c r="B3" s="46">
        <v>24900</v>
      </c>
      <c r="C3" s="46">
        <f>ROUND('Regular 2'!C67,0)</f>
        <v>609</v>
      </c>
      <c r="D3" s="46">
        <f>ROUND(C3*0.8,0)</f>
        <v>487</v>
      </c>
      <c r="E3" s="46">
        <f t="shared" ref="E3:E66" si="0">C3-D3</f>
        <v>122</v>
      </c>
      <c r="G3" s="173" t="s">
        <v>30</v>
      </c>
      <c r="H3" s="173"/>
      <c r="I3" s="76" t="s">
        <v>26</v>
      </c>
      <c r="J3" s="52" t="s">
        <v>19</v>
      </c>
      <c r="K3" s="51" t="s">
        <v>20</v>
      </c>
      <c r="L3" s="57"/>
      <c r="M3" s="57"/>
      <c r="N3" s="57"/>
    </row>
    <row r="4" spans="1:14" x14ac:dyDescent="0.2">
      <c r="A4" s="46">
        <f>B3+1</f>
        <v>24901</v>
      </c>
      <c r="B4" s="46">
        <f>B3+100</f>
        <v>25000</v>
      </c>
      <c r="C4" s="46">
        <f>ROUND('Regular 2'!C68,0)</f>
        <v>614</v>
      </c>
      <c r="D4" s="46">
        <f>D3-7</f>
        <v>480</v>
      </c>
      <c r="E4" s="46">
        <f t="shared" si="0"/>
        <v>134</v>
      </c>
      <c r="G4" s="46">
        <v>24295</v>
      </c>
      <c r="H4" s="46">
        <v>24300</v>
      </c>
      <c r="I4" s="71">
        <f>+'Low - Single'!I4</f>
        <v>2.4192999999999999E-2</v>
      </c>
      <c r="J4" s="50">
        <f>G4*I4</f>
        <v>587.76893499999994</v>
      </c>
      <c r="K4" s="62">
        <f>J4+G4</f>
        <v>24882.768935</v>
      </c>
      <c r="L4" s="58"/>
      <c r="M4" s="58"/>
      <c r="N4" s="58"/>
    </row>
    <row r="5" spans="1:14" x14ac:dyDescent="0.2">
      <c r="A5" s="46">
        <f>A4+100</f>
        <v>25001</v>
      </c>
      <c r="B5" s="46">
        <f>B4+100</f>
        <v>25100</v>
      </c>
      <c r="C5" s="46">
        <f>ROUND('Regular 2'!C69,0)</f>
        <v>618</v>
      </c>
      <c r="D5" s="46">
        <f t="shared" ref="D5:D71" si="1">D4-7</f>
        <v>473</v>
      </c>
      <c r="E5" s="46">
        <f t="shared" si="0"/>
        <v>145</v>
      </c>
      <c r="G5" s="59"/>
      <c r="H5" s="59"/>
      <c r="I5" s="60"/>
      <c r="J5" s="61"/>
      <c r="K5" s="59"/>
      <c r="L5" s="46"/>
      <c r="M5" s="46"/>
      <c r="N5" s="46"/>
    </row>
    <row r="6" spans="1:14" x14ac:dyDescent="0.2">
      <c r="A6" s="46">
        <f t="shared" ref="A6:B37" si="2">A5+100</f>
        <v>25101</v>
      </c>
      <c r="B6" s="46">
        <f t="shared" si="2"/>
        <v>25200</v>
      </c>
      <c r="C6" s="46">
        <f>ROUND('Regular 2'!C70,0)</f>
        <v>623</v>
      </c>
      <c r="D6" s="46">
        <f t="shared" si="1"/>
        <v>466</v>
      </c>
      <c r="E6" s="46">
        <f t="shared" si="0"/>
        <v>157</v>
      </c>
      <c r="G6" s="59"/>
      <c r="H6" s="59"/>
      <c r="I6" s="60"/>
      <c r="J6" s="61"/>
      <c r="K6" s="59"/>
      <c r="L6" s="46"/>
      <c r="M6" s="46"/>
      <c r="N6" s="46"/>
    </row>
    <row r="7" spans="1:14" x14ac:dyDescent="0.2">
      <c r="A7" s="46">
        <f t="shared" si="2"/>
        <v>25201</v>
      </c>
      <c r="B7" s="46">
        <f t="shared" si="2"/>
        <v>25300</v>
      </c>
      <c r="C7" s="46">
        <f>ROUND('Regular 2'!C71,0)</f>
        <v>627</v>
      </c>
      <c r="D7" s="46">
        <f t="shared" si="1"/>
        <v>459</v>
      </c>
      <c r="E7" s="46">
        <f t="shared" si="0"/>
        <v>168</v>
      </c>
      <c r="G7" s="59"/>
      <c r="H7" s="59"/>
      <c r="I7" s="60"/>
      <c r="J7" s="61"/>
      <c r="K7" s="59"/>
      <c r="L7" s="46"/>
      <c r="M7" s="46"/>
      <c r="N7" s="46"/>
    </row>
    <row r="8" spans="1:14" x14ac:dyDescent="0.2">
      <c r="A8" s="46">
        <f t="shared" si="2"/>
        <v>25301</v>
      </c>
      <c r="B8" s="46">
        <f t="shared" si="2"/>
        <v>25400</v>
      </c>
      <c r="C8" s="46">
        <f>ROUND('Regular 2'!C72,0)</f>
        <v>631</v>
      </c>
      <c r="D8" s="46">
        <f t="shared" si="1"/>
        <v>452</v>
      </c>
      <c r="E8" s="46">
        <f t="shared" si="0"/>
        <v>179</v>
      </c>
      <c r="G8" s="59"/>
      <c r="H8" s="59"/>
      <c r="I8" s="60"/>
      <c r="J8" s="61"/>
      <c r="K8" s="59"/>
      <c r="L8" s="46"/>
      <c r="M8" s="46"/>
      <c r="N8" s="46"/>
    </row>
    <row r="9" spans="1:14" x14ac:dyDescent="0.2">
      <c r="A9" s="46">
        <f t="shared" si="2"/>
        <v>25401</v>
      </c>
      <c r="B9" s="46">
        <f t="shared" si="2"/>
        <v>25500</v>
      </c>
      <c r="C9" s="46">
        <f>ROUND('Regular 2'!F8,0)</f>
        <v>636</v>
      </c>
      <c r="D9" s="46">
        <f t="shared" si="1"/>
        <v>445</v>
      </c>
      <c r="E9" s="46">
        <f t="shared" si="0"/>
        <v>191</v>
      </c>
      <c r="G9" s="59"/>
      <c r="H9" s="59"/>
      <c r="I9" s="60"/>
      <c r="J9" s="61"/>
      <c r="K9" s="59"/>
      <c r="L9" s="46"/>
      <c r="M9" s="46"/>
      <c r="N9" s="46"/>
    </row>
    <row r="10" spans="1:14" x14ac:dyDescent="0.2">
      <c r="A10" s="46">
        <f t="shared" si="2"/>
        <v>25501</v>
      </c>
      <c r="B10" s="46">
        <f t="shared" si="2"/>
        <v>25600</v>
      </c>
      <c r="C10" s="46">
        <f>ROUND('Regular 2'!F9,0)</f>
        <v>640</v>
      </c>
      <c r="D10" s="46">
        <f t="shared" si="1"/>
        <v>438</v>
      </c>
      <c r="E10" s="46">
        <f t="shared" si="0"/>
        <v>202</v>
      </c>
      <c r="G10" s="59"/>
      <c r="H10" s="59"/>
      <c r="I10" s="60"/>
      <c r="J10" s="61"/>
      <c r="K10" s="59"/>
      <c r="L10" s="46"/>
      <c r="M10" s="46"/>
      <c r="N10" s="46"/>
    </row>
    <row r="11" spans="1:14" x14ac:dyDescent="0.2">
      <c r="A11" s="46">
        <f t="shared" si="2"/>
        <v>25601</v>
      </c>
      <c r="B11" s="46">
        <f t="shared" si="2"/>
        <v>25700</v>
      </c>
      <c r="C11" s="46">
        <f>ROUND('Regular 2'!F10,0)</f>
        <v>645</v>
      </c>
      <c r="D11" s="46">
        <f t="shared" si="1"/>
        <v>431</v>
      </c>
      <c r="E11" s="46">
        <f t="shared" si="0"/>
        <v>214</v>
      </c>
      <c r="G11" s="59"/>
      <c r="H11" s="59"/>
      <c r="I11" s="60"/>
      <c r="J11" s="61"/>
      <c r="K11" s="59"/>
      <c r="L11" s="46"/>
      <c r="M11" s="46"/>
      <c r="N11" s="46"/>
    </row>
    <row r="12" spans="1:14" x14ac:dyDescent="0.2">
      <c r="A12" s="46">
        <f t="shared" si="2"/>
        <v>25701</v>
      </c>
      <c r="B12" s="46">
        <f t="shared" si="2"/>
        <v>25800</v>
      </c>
      <c r="C12" s="46">
        <f>ROUND('Regular 2'!F11,0)</f>
        <v>649</v>
      </c>
      <c r="D12" s="46">
        <f t="shared" si="1"/>
        <v>424</v>
      </c>
      <c r="E12" s="46">
        <f t="shared" si="0"/>
        <v>225</v>
      </c>
      <c r="G12" s="59"/>
      <c r="H12" s="59"/>
      <c r="I12" s="60"/>
      <c r="J12" s="61"/>
      <c r="K12" s="59"/>
      <c r="L12" s="46"/>
      <c r="M12" s="46"/>
      <c r="N12" s="46"/>
    </row>
    <row r="13" spans="1:14" x14ac:dyDescent="0.2">
      <c r="A13" s="46">
        <f t="shared" si="2"/>
        <v>25801</v>
      </c>
      <c r="B13" s="46">
        <f t="shared" si="2"/>
        <v>25900</v>
      </c>
      <c r="C13" s="46">
        <f>ROUND('Regular 2'!F12,0)</f>
        <v>653</v>
      </c>
      <c r="D13" s="46">
        <f t="shared" si="1"/>
        <v>417</v>
      </c>
      <c r="E13" s="46">
        <f t="shared" si="0"/>
        <v>236</v>
      </c>
      <c r="G13" s="59"/>
      <c r="H13" s="59"/>
      <c r="I13" s="60"/>
      <c r="J13" s="61"/>
      <c r="K13" s="59"/>
      <c r="L13" s="46"/>
      <c r="M13" s="46"/>
      <c r="N13" s="46"/>
    </row>
    <row r="14" spans="1:14" x14ac:dyDescent="0.2">
      <c r="A14" s="46">
        <f t="shared" si="2"/>
        <v>25901</v>
      </c>
      <c r="B14" s="46">
        <f t="shared" si="2"/>
        <v>26000</v>
      </c>
      <c r="C14" s="46">
        <f>ROUND('Regular 2'!F13,0)</f>
        <v>658</v>
      </c>
      <c r="D14" s="46">
        <f t="shared" si="1"/>
        <v>410</v>
      </c>
      <c r="E14" s="46">
        <f t="shared" si="0"/>
        <v>248</v>
      </c>
      <c r="G14" s="59"/>
      <c r="H14" s="59"/>
      <c r="I14" s="60"/>
      <c r="J14" s="61"/>
      <c r="K14" s="59"/>
      <c r="L14" s="46"/>
      <c r="M14" s="46"/>
      <c r="N14" s="46"/>
    </row>
    <row r="15" spans="1:14" x14ac:dyDescent="0.2">
      <c r="A15" s="46">
        <f t="shared" si="2"/>
        <v>26001</v>
      </c>
      <c r="B15" s="46">
        <f t="shared" si="2"/>
        <v>26100</v>
      </c>
      <c r="C15" s="46">
        <f>ROUND('Regular 2'!F14,0)</f>
        <v>662</v>
      </c>
      <c r="D15" s="46">
        <f t="shared" si="1"/>
        <v>403</v>
      </c>
      <c r="E15" s="46">
        <f t="shared" si="0"/>
        <v>259</v>
      </c>
      <c r="G15" s="59"/>
      <c r="H15" s="59"/>
      <c r="I15" s="60"/>
      <c r="J15" s="61"/>
      <c r="K15" s="59"/>
      <c r="L15" s="46"/>
      <c r="M15" s="46"/>
      <c r="N15" s="46"/>
    </row>
    <row r="16" spans="1:14" x14ac:dyDescent="0.2">
      <c r="A16" s="46">
        <f t="shared" si="2"/>
        <v>26101</v>
      </c>
      <c r="B16" s="46">
        <f t="shared" si="2"/>
        <v>26200</v>
      </c>
      <c r="C16" s="46">
        <f>ROUND('Regular 2'!F15,0)</f>
        <v>667</v>
      </c>
      <c r="D16" s="46">
        <f t="shared" si="1"/>
        <v>396</v>
      </c>
      <c r="E16" s="46">
        <f t="shared" si="0"/>
        <v>271</v>
      </c>
      <c r="G16" s="59"/>
      <c r="H16" s="59"/>
      <c r="I16" s="60"/>
      <c r="J16" s="61"/>
      <c r="K16" s="59"/>
      <c r="L16" s="46"/>
      <c r="M16" s="46"/>
      <c r="N16" s="46"/>
    </row>
    <row r="17" spans="1:14" x14ac:dyDescent="0.2">
      <c r="A17" s="46">
        <f t="shared" si="2"/>
        <v>26201</v>
      </c>
      <c r="B17" s="46">
        <f t="shared" si="2"/>
        <v>26300</v>
      </c>
      <c r="C17" s="46">
        <f>ROUND('Regular 2'!F16,0)</f>
        <v>671</v>
      </c>
      <c r="D17" s="46">
        <f t="shared" si="1"/>
        <v>389</v>
      </c>
      <c r="E17" s="46">
        <f t="shared" si="0"/>
        <v>282</v>
      </c>
      <c r="G17" s="59"/>
      <c r="H17" s="59"/>
      <c r="I17" s="60"/>
      <c r="J17" s="61"/>
      <c r="K17" s="59"/>
      <c r="L17" s="46"/>
      <c r="M17" s="46"/>
      <c r="N17" s="46"/>
    </row>
    <row r="18" spans="1:14" x14ac:dyDescent="0.2">
      <c r="A18" s="46">
        <f t="shared" si="2"/>
        <v>26301</v>
      </c>
      <c r="B18" s="46">
        <f t="shared" si="2"/>
        <v>26400</v>
      </c>
      <c r="C18" s="46">
        <f>ROUND('Regular 2'!F17,0)</f>
        <v>675</v>
      </c>
      <c r="D18" s="46">
        <f t="shared" si="1"/>
        <v>382</v>
      </c>
      <c r="E18" s="46">
        <f t="shared" si="0"/>
        <v>293</v>
      </c>
      <c r="G18" s="59"/>
      <c r="H18" s="59"/>
      <c r="I18" s="60"/>
      <c r="J18" s="61"/>
      <c r="K18" s="59"/>
      <c r="L18" s="46"/>
      <c r="M18" s="46"/>
      <c r="N18" s="46"/>
    </row>
    <row r="19" spans="1:14" x14ac:dyDescent="0.2">
      <c r="A19" s="46">
        <f t="shared" si="2"/>
        <v>26401</v>
      </c>
      <c r="B19" s="46">
        <f t="shared" si="2"/>
        <v>26500</v>
      </c>
      <c r="C19" s="46">
        <f>ROUND('Regular 2'!F19,0)</f>
        <v>680</v>
      </c>
      <c r="D19" s="46">
        <f t="shared" si="1"/>
        <v>375</v>
      </c>
      <c r="E19" s="46">
        <f t="shared" si="0"/>
        <v>305</v>
      </c>
      <c r="G19" s="59"/>
      <c r="H19" s="59"/>
      <c r="I19" s="60"/>
      <c r="J19" s="61"/>
      <c r="K19" s="59"/>
      <c r="L19" s="46"/>
      <c r="M19" s="46"/>
      <c r="N19" s="46"/>
    </row>
    <row r="20" spans="1:14" x14ac:dyDescent="0.2">
      <c r="A20" s="59">
        <f t="shared" si="2"/>
        <v>26501</v>
      </c>
      <c r="B20" s="59">
        <f t="shared" si="2"/>
        <v>26600</v>
      </c>
      <c r="C20" s="46">
        <f>ROUND('Regular 2'!F20,0)</f>
        <v>684</v>
      </c>
      <c r="D20" s="46">
        <f t="shared" si="1"/>
        <v>368</v>
      </c>
      <c r="E20" s="46">
        <f t="shared" si="0"/>
        <v>316</v>
      </c>
      <c r="G20" s="59"/>
      <c r="H20" s="59"/>
      <c r="I20" s="60"/>
      <c r="J20" s="61"/>
      <c r="K20" s="59"/>
      <c r="L20" s="46"/>
      <c r="M20" s="46"/>
      <c r="N20" s="46"/>
    </row>
    <row r="21" spans="1:14" x14ac:dyDescent="0.2">
      <c r="A21" s="46">
        <f t="shared" si="2"/>
        <v>26601</v>
      </c>
      <c r="B21" s="46">
        <f t="shared" si="2"/>
        <v>26700</v>
      </c>
      <c r="C21" s="46">
        <f>ROUND('Regular 2'!F21,0)</f>
        <v>707</v>
      </c>
      <c r="D21" s="46">
        <f t="shared" si="1"/>
        <v>361</v>
      </c>
      <c r="E21" s="46">
        <f t="shared" si="0"/>
        <v>346</v>
      </c>
      <c r="G21" s="59"/>
      <c r="H21" s="59"/>
      <c r="I21" s="60"/>
      <c r="J21" s="61"/>
      <c r="K21" s="59"/>
      <c r="L21" s="46"/>
      <c r="M21" s="46"/>
      <c r="N21" s="46"/>
    </row>
    <row r="22" spans="1:14" x14ac:dyDescent="0.2">
      <c r="A22" s="46">
        <f t="shared" si="2"/>
        <v>26701</v>
      </c>
      <c r="B22" s="46">
        <f t="shared" si="2"/>
        <v>26800</v>
      </c>
      <c r="C22" s="46">
        <f>ROUND('Regular 2'!F22,0)</f>
        <v>712</v>
      </c>
      <c r="D22" s="46">
        <f t="shared" si="1"/>
        <v>354</v>
      </c>
      <c r="E22" s="46">
        <f t="shared" si="0"/>
        <v>358</v>
      </c>
      <c r="G22" s="59"/>
      <c r="H22" s="59"/>
      <c r="I22" s="60"/>
      <c r="J22" s="61"/>
      <c r="K22" s="59"/>
      <c r="L22" s="46"/>
      <c r="M22" s="46"/>
      <c r="N22" s="46"/>
    </row>
    <row r="23" spans="1:14" x14ac:dyDescent="0.2">
      <c r="A23" s="46">
        <f t="shared" si="2"/>
        <v>26801</v>
      </c>
      <c r="B23" s="46">
        <f t="shared" si="2"/>
        <v>26900</v>
      </c>
      <c r="C23" s="46">
        <f>ROUND('Regular 2'!F23,0)</f>
        <v>717</v>
      </c>
      <c r="D23" s="46">
        <f t="shared" si="1"/>
        <v>347</v>
      </c>
      <c r="E23" s="46">
        <f t="shared" si="0"/>
        <v>370</v>
      </c>
      <c r="G23" s="59"/>
      <c r="H23" s="59"/>
      <c r="I23" s="60"/>
      <c r="J23" s="61"/>
      <c r="K23" s="59"/>
      <c r="L23" s="46"/>
      <c r="M23" s="46"/>
      <c r="N23" s="46"/>
    </row>
    <row r="24" spans="1:14" x14ac:dyDescent="0.2">
      <c r="A24" s="46">
        <f t="shared" si="2"/>
        <v>26901</v>
      </c>
      <c r="B24" s="46">
        <f t="shared" si="2"/>
        <v>27000</v>
      </c>
      <c r="C24" s="46">
        <f>ROUND('Regular 2'!F24,0)</f>
        <v>722</v>
      </c>
      <c r="D24" s="46">
        <f t="shared" si="1"/>
        <v>340</v>
      </c>
      <c r="E24" s="46">
        <f t="shared" si="0"/>
        <v>382</v>
      </c>
      <c r="G24" s="59"/>
      <c r="H24" s="59"/>
      <c r="I24" s="60"/>
      <c r="J24" s="61"/>
      <c r="K24" s="59"/>
      <c r="L24" s="46"/>
      <c r="M24" s="46"/>
      <c r="N24" s="46"/>
    </row>
    <row r="25" spans="1:14" x14ac:dyDescent="0.2">
      <c r="A25" s="46">
        <f t="shared" si="2"/>
        <v>27001</v>
      </c>
      <c r="B25" s="46">
        <f t="shared" si="2"/>
        <v>27100</v>
      </c>
      <c r="C25" s="46">
        <f>ROUND('Regular 2'!F25,0)</f>
        <v>727</v>
      </c>
      <c r="D25" s="46">
        <f t="shared" si="1"/>
        <v>333</v>
      </c>
      <c r="E25" s="46">
        <f t="shared" si="0"/>
        <v>394</v>
      </c>
      <c r="G25" s="59"/>
      <c r="H25" s="59"/>
      <c r="I25" s="60"/>
      <c r="J25" s="61"/>
      <c r="K25" s="59"/>
      <c r="L25" s="46"/>
      <c r="M25" s="46"/>
      <c r="N25" s="46"/>
    </row>
    <row r="26" spans="1:14" x14ac:dyDescent="0.2">
      <c r="A26" s="46">
        <f t="shared" si="2"/>
        <v>27101</v>
      </c>
      <c r="B26" s="46">
        <f t="shared" si="2"/>
        <v>27200</v>
      </c>
      <c r="C26" s="46">
        <f>ROUND('Regular 2'!F26,0)</f>
        <v>732</v>
      </c>
      <c r="D26" s="46">
        <f t="shared" si="1"/>
        <v>326</v>
      </c>
      <c r="E26" s="46">
        <f t="shared" si="0"/>
        <v>406</v>
      </c>
      <c r="G26" s="59"/>
      <c r="H26" s="59"/>
      <c r="I26" s="60"/>
      <c r="J26" s="61"/>
      <c r="K26" s="59"/>
      <c r="L26" s="46"/>
      <c r="M26" s="46"/>
      <c r="N26" s="46"/>
    </row>
    <row r="27" spans="1:14" x14ac:dyDescent="0.2">
      <c r="A27" s="46">
        <f t="shared" si="2"/>
        <v>27201</v>
      </c>
      <c r="B27" s="46">
        <f t="shared" si="2"/>
        <v>27300</v>
      </c>
      <c r="C27" s="46">
        <f>ROUND('Regular 2'!F27,0)</f>
        <v>737</v>
      </c>
      <c r="D27" s="46">
        <f t="shared" si="1"/>
        <v>319</v>
      </c>
      <c r="E27" s="46">
        <f t="shared" si="0"/>
        <v>418</v>
      </c>
      <c r="G27" s="59"/>
      <c r="H27" s="59"/>
      <c r="I27" s="60"/>
      <c r="J27" s="61"/>
      <c r="K27" s="59"/>
      <c r="L27" s="46"/>
      <c r="M27" s="46"/>
      <c r="N27" s="46"/>
    </row>
    <row r="28" spans="1:14" x14ac:dyDescent="0.2">
      <c r="A28" s="46">
        <f t="shared" si="2"/>
        <v>27301</v>
      </c>
      <c r="B28" s="46">
        <f t="shared" si="2"/>
        <v>27400</v>
      </c>
      <c r="C28" s="46">
        <f>ROUND('Regular 2'!F28,0)</f>
        <v>742</v>
      </c>
      <c r="D28" s="46">
        <f t="shared" si="1"/>
        <v>312</v>
      </c>
      <c r="E28" s="46">
        <f t="shared" si="0"/>
        <v>430</v>
      </c>
      <c r="G28" s="59"/>
      <c r="H28" s="59"/>
      <c r="I28" s="60"/>
      <c r="J28" s="61"/>
      <c r="K28" s="59"/>
      <c r="L28" s="46"/>
      <c r="M28" s="46"/>
      <c r="N28" s="46"/>
    </row>
    <row r="29" spans="1:14" x14ac:dyDescent="0.2">
      <c r="A29" s="46">
        <f t="shared" si="2"/>
        <v>27401</v>
      </c>
      <c r="B29" s="46">
        <f t="shared" si="2"/>
        <v>27500</v>
      </c>
      <c r="C29" s="46">
        <f>ROUND('Regular 2'!F30,0)</f>
        <v>747</v>
      </c>
      <c r="D29" s="46">
        <f t="shared" si="1"/>
        <v>305</v>
      </c>
      <c r="E29" s="46">
        <f t="shared" si="0"/>
        <v>442</v>
      </c>
      <c r="G29" s="59"/>
      <c r="H29" s="59"/>
      <c r="I29" s="60"/>
      <c r="J29" s="61"/>
      <c r="K29" s="59"/>
      <c r="L29" s="46"/>
      <c r="M29" s="46"/>
      <c r="N29" s="46"/>
    </row>
    <row r="30" spans="1:14" x14ac:dyDescent="0.2">
      <c r="A30" s="46">
        <f t="shared" si="2"/>
        <v>27501</v>
      </c>
      <c r="B30" s="46">
        <f t="shared" si="2"/>
        <v>27600</v>
      </c>
      <c r="C30" s="46">
        <f>ROUND('Regular 2'!F31,0)</f>
        <v>752</v>
      </c>
      <c r="D30" s="46">
        <f t="shared" si="1"/>
        <v>298</v>
      </c>
      <c r="E30" s="46">
        <f t="shared" si="0"/>
        <v>454</v>
      </c>
      <c r="G30" s="59"/>
      <c r="H30" s="59"/>
      <c r="I30" s="60"/>
      <c r="J30" s="61"/>
      <c r="K30" s="59"/>
      <c r="L30" s="46"/>
      <c r="M30" s="46"/>
      <c r="N30" s="46"/>
    </row>
    <row r="31" spans="1:14" x14ac:dyDescent="0.2">
      <c r="A31" s="46">
        <f t="shared" si="2"/>
        <v>27601</v>
      </c>
      <c r="B31" s="46">
        <f t="shared" si="2"/>
        <v>27700</v>
      </c>
      <c r="C31" s="46">
        <f>ROUND('Regular 2'!F32,0)</f>
        <v>757</v>
      </c>
      <c r="D31" s="46">
        <f t="shared" si="1"/>
        <v>291</v>
      </c>
      <c r="E31" s="46">
        <f t="shared" si="0"/>
        <v>466</v>
      </c>
      <c r="G31" s="59"/>
      <c r="H31" s="59"/>
      <c r="I31" s="60"/>
      <c r="J31" s="61"/>
      <c r="K31" s="59"/>
      <c r="L31" s="46"/>
      <c r="M31" s="46"/>
      <c r="N31" s="46"/>
    </row>
    <row r="32" spans="1:14" x14ac:dyDescent="0.2">
      <c r="A32" s="46">
        <f t="shared" si="2"/>
        <v>27701</v>
      </c>
      <c r="B32" s="46">
        <f t="shared" si="2"/>
        <v>27800</v>
      </c>
      <c r="C32" s="46">
        <f>ROUND('Regular 2'!F33,0)</f>
        <v>762</v>
      </c>
      <c r="D32" s="46">
        <f t="shared" si="1"/>
        <v>284</v>
      </c>
      <c r="E32" s="46">
        <f t="shared" si="0"/>
        <v>478</v>
      </c>
      <c r="G32" s="59"/>
      <c r="H32" s="59"/>
      <c r="I32" s="60"/>
      <c r="J32" s="61"/>
      <c r="K32" s="59"/>
      <c r="L32" s="46"/>
      <c r="M32" s="46"/>
      <c r="N32" s="46"/>
    </row>
    <row r="33" spans="1:14" x14ac:dyDescent="0.2">
      <c r="A33" s="46">
        <f t="shared" si="2"/>
        <v>27801</v>
      </c>
      <c r="B33" s="46">
        <f t="shared" si="2"/>
        <v>27900</v>
      </c>
      <c r="C33" s="46">
        <f>ROUND('Regular 2'!F34,0)</f>
        <v>767</v>
      </c>
      <c r="D33" s="46">
        <f t="shared" si="1"/>
        <v>277</v>
      </c>
      <c r="E33" s="46">
        <f t="shared" si="0"/>
        <v>490</v>
      </c>
      <c r="G33" s="59"/>
      <c r="H33" s="59"/>
      <c r="I33" s="60"/>
      <c r="J33" s="61"/>
      <c r="K33" s="59"/>
      <c r="L33" s="46"/>
      <c r="M33" s="46"/>
      <c r="N33" s="46"/>
    </row>
    <row r="34" spans="1:14" x14ac:dyDescent="0.2">
      <c r="A34" s="46">
        <f t="shared" si="2"/>
        <v>27901</v>
      </c>
      <c r="B34" s="46">
        <f t="shared" si="2"/>
        <v>28000</v>
      </c>
      <c r="C34" s="46">
        <f>ROUND('Regular 2'!F35,0)</f>
        <v>772</v>
      </c>
      <c r="D34" s="46">
        <f t="shared" si="1"/>
        <v>270</v>
      </c>
      <c r="E34" s="46">
        <f t="shared" si="0"/>
        <v>502</v>
      </c>
      <c r="G34" s="59"/>
      <c r="H34" s="59"/>
      <c r="I34" s="60"/>
      <c r="J34" s="61"/>
      <c r="K34" s="59"/>
      <c r="L34" s="46"/>
      <c r="M34" s="46"/>
      <c r="N34" s="46"/>
    </row>
    <row r="35" spans="1:14" x14ac:dyDescent="0.2">
      <c r="A35" s="46">
        <f t="shared" si="2"/>
        <v>28001</v>
      </c>
      <c r="B35" s="46">
        <f t="shared" si="2"/>
        <v>28100</v>
      </c>
      <c r="C35" s="46">
        <f>ROUND('Regular 2'!F36,0)</f>
        <v>777</v>
      </c>
      <c r="D35" s="46">
        <f t="shared" si="1"/>
        <v>263</v>
      </c>
      <c r="E35" s="46">
        <f t="shared" si="0"/>
        <v>514</v>
      </c>
      <c r="G35" s="59"/>
      <c r="H35" s="59"/>
      <c r="I35" s="60"/>
      <c r="J35" s="61"/>
      <c r="K35" s="59"/>
      <c r="L35" s="46"/>
      <c r="M35" s="46"/>
      <c r="N35" s="46"/>
    </row>
    <row r="36" spans="1:14" x14ac:dyDescent="0.2">
      <c r="A36" s="46">
        <f t="shared" si="2"/>
        <v>28101</v>
      </c>
      <c r="B36" s="46">
        <f t="shared" si="2"/>
        <v>28200</v>
      </c>
      <c r="C36" s="46">
        <f>ROUND('Regular 2'!F37,0)</f>
        <v>782</v>
      </c>
      <c r="D36" s="46">
        <f t="shared" si="1"/>
        <v>256</v>
      </c>
      <c r="E36" s="46">
        <f t="shared" si="0"/>
        <v>526</v>
      </c>
      <c r="G36" s="59"/>
      <c r="H36" s="59"/>
      <c r="I36" s="60"/>
      <c r="J36" s="61"/>
      <c r="K36" s="59"/>
      <c r="L36" s="46"/>
      <c r="M36" s="46"/>
      <c r="N36" s="46"/>
    </row>
    <row r="37" spans="1:14" x14ac:dyDescent="0.2">
      <c r="A37" s="46">
        <f t="shared" si="2"/>
        <v>28201</v>
      </c>
      <c r="B37" s="46">
        <f t="shared" si="2"/>
        <v>28300</v>
      </c>
      <c r="C37" s="46">
        <f>ROUND('Regular 2'!F38,0)</f>
        <v>787</v>
      </c>
      <c r="D37" s="46">
        <f t="shared" si="1"/>
        <v>249</v>
      </c>
      <c r="E37" s="46">
        <f t="shared" si="0"/>
        <v>538</v>
      </c>
      <c r="G37" s="59"/>
      <c r="H37" s="59"/>
      <c r="I37" s="60"/>
      <c r="J37" s="61"/>
      <c r="K37" s="59"/>
      <c r="L37" s="46"/>
      <c r="M37" s="46"/>
      <c r="N37" s="46"/>
    </row>
    <row r="38" spans="1:14" x14ac:dyDescent="0.2">
      <c r="A38" s="46">
        <f t="shared" ref="A38:B48" si="3">A37+100</f>
        <v>28301</v>
      </c>
      <c r="B38" s="46">
        <f t="shared" si="3"/>
        <v>28400</v>
      </c>
      <c r="C38" s="46">
        <f>ROUND('Regular 2'!F39,0)</f>
        <v>792</v>
      </c>
      <c r="D38" s="46">
        <f t="shared" si="1"/>
        <v>242</v>
      </c>
      <c r="E38" s="46">
        <f t="shared" si="0"/>
        <v>550</v>
      </c>
      <c r="G38" s="59"/>
      <c r="H38" s="59"/>
      <c r="I38" s="60"/>
      <c r="J38" s="61"/>
      <c r="K38" s="59"/>
      <c r="L38" s="46"/>
      <c r="M38" s="46"/>
      <c r="N38" s="46"/>
    </row>
    <row r="39" spans="1:14" x14ac:dyDescent="0.2">
      <c r="A39" s="46">
        <f t="shared" si="3"/>
        <v>28401</v>
      </c>
      <c r="B39" s="46">
        <f t="shared" si="3"/>
        <v>28500</v>
      </c>
      <c r="C39" s="46">
        <f>ROUND('Regular 2'!F41,0)</f>
        <v>797</v>
      </c>
      <c r="D39" s="46">
        <f t="shared" si="1"/>
        <v>235</v>
      </c>
      <c r="E39" s="46">
        <f t="shared" si="0"/>
        <v>562</v>
      </c>
      <c r="G39" s="59"/>
      <c r="H39" s="59"/>
      <c r="I39" s="60"/>
      <c r="J39" s="61"/>
      <c r="K39" s="59"/>
      <c r="L39" s="46"/>
      <c r="M39" s="46"/>
      <c r="N39" s="46"/>
    </row>
    <row r="40" spans="1:14" x14ac:dyDescent="0.2">
      <c r="A40" s="46">
        <f t="shared" si="3"/>
        <v>28501</v>
      </c>
      <c r="B40" s="46">
        <f t="shared" si="3"/>
        <v>28600</v>
      </c>
      <c r="C40" s="46">
        <f>ROUND('Regular 2'!F42,0)</f>
        <v>802</v>
      </c>
      <c r="D40" s="46">
        <f t="shared" si="1"/>
        <v>228</v>
      </c>
      <c r="E40" s="46">
        <f t="shared" si="0"/>
        <v>574</v>
      </c>
      <c r="G40" s="59"/>
      <c r="H40" s="59"/>
      <c r="I40" s="60"/>
      <c r="J40" s="61"/>
      <c r="K40" s="59"/>
      <c r="L40" s="46"/>
      <c r="M40" s="46"/>
      <c r="N40" s="46"/>
    </row>
    <row r="41" spans="1:14" x14ac:dyDescent="0.2">
      <c r="A41" s="46">
        <f t="shared" si="3"/>
        <v>28601</v>
      </c>
      <c r="B41" s="46">
        <f t="shared" si="3"/>
        <v>28700</v>
      </c>
      <c r="C41" s="46">
        <f>ROUND('Regular 2'!F43,0)</f>
        <v>807</v>
      </c>
      <c r="D41" s="46">
        <f t="shared" si="1"/>
        <v>221</v>
      </c>
      <c r="E41" s="46">
        <f t="shared" si="0"/>
        <v>586</v>
      </c>
      <c r="G41" s="59"/>
      <c r="H41" s="59"/>
      <c r="I41" s="60"/>
      <c r="J41" s="61"/>
      <c r="K41" s="59"/>
      <c r="L41" s="46"/>
      <c r="M41" s="46"/>
      <c r="N41" s="46"/>
    </row>
    <row r="42" spans="1:14" x14ac:dyDescent="0.2">
      <c r="A42" s="46">
        <f t="shared" si="3"/>
        <v>28701</v>
      </c>
      <c r="B42" s="46">
        <f t="shared" si="3"/>
        <v>28800</v>
      </c>
      <c r="C42" s="46">
        <f>ROUND('Regular 2'!F44,0)</f>
        <v>812</v>
      </c>
      <c r="D42" s="46">
        <f t="shared" si="1"/>
        <v>214</v>
      </c>
      <c r="E42" s="46">
        <f t="shared" si="0"/>
        <v>598</v>
      </c>
      <c r="G42" s="59"/>
      <c r="H42" s="59"/>
      <c r="I42" s="60"/>
      <c r="J42" s="61"/>
      <c r="K42" s="59"/>
      <c r="L42" s="46"/>
      <c r="M42" s="46"/>
      <c r="N42" s="46"/>
    </row>
    <row r="43" spans="1:14" x14ac:dyDescent="0.2">
      <c r="A43" s="46">
        <f t="shared" si="3"/>
        <v>28801</v>
      </c>
      <c r="B43" s="46">
        <f t="shared" si="3"/>
        <v>28900</v>
      </c>
      <c r="C43" s="46">
        <f>ROUND('Regular 2'!F45,0)</f>
        <v>817</v>
      </c>
      <c r="D43" s="46">
        <f t="shared" si="1"/>
        <v>207</v>
      </c>
      <c r="E43" s="46">
        <f t="shared" si="0"/>
        <v>610</v>
      </c>
      <c r="G43" s="59"/>
      <c r="H43" s="59"/>
      <c r="I43" s="60"/>
      <c r="J43" s="61"/>
      <c r="K43" s="59"/>
      <c r="L43" s="46"/>
      <c r="M43" s="46"/>
      <c r="N43" s="46"/>
    </row>
    <row r="44" spans="1:14" x14ac:dyDescent="0.2">
      <c r="A44" s="46">
        <f t="shared" si="3"/>
        <v>28901</v>
      </c>
      <c r="B44" s="46">
        <f t="shared" si="3"/>
        <v>29000</v>
      </c>
      <c r="C44" s="46">
        <f>ROUND('Regular 2'!F46,0)</f>
        <v>822</v>
      </c>
      <c r="D44" s="46">
        <f t="shared" si="1"/>
        <v>200</v>
      </c>
      <c r="E44" s="46">
        <f t="shared" si="0"/>
        <v>622</v>
      </c>
      <c r="G44" s="59"/>
      <c r="H44" s="59"/>
      <c r="I44" s="60"/>
      <c r="J44" s="61"/>
      <c r="K44" s="59"/>
      <c r="L44" s="46"/>
      <c r="M44" s="46"/>
      <c r="N44" s="46"/>
    </row>
    <row r="45" spans="1:14" x14ac:dyDescent="0.2">
      <c r="A45" s="46">
        <f t="shared" si="3"/>
        <v>29001</v>
      </c>
      <c r="B45" s="46">
        <f t="shared" si="3"/>
        <v>29100</v>
      </c>
      <c r="C45" s="46">
        <f>ROUND('Regular 2'!F47,0)</f>
        <v>827</v>
      </c>
      <c r="D45" s="46">
        <f t="shared" si="1"/>
        <v>193</v>
      </c>
      <c r="E45" s="46">
        <f t="shared" si="0"/>
        <v>634</v>
      </c>
      <c r="G45" s="59"/>
      <c r="H45" s="59"/>
      <c r="I45" s="60"/>
      <c r="J45" s="61"/>
      <c r="K45" s="59"/>
      <c r="L45" s="46"/>
      <c r="M45" s="46"/>
      <c r="N45" s="46"/>
    </row>
    <row r="46" spans="1:14" x14ac:dyDescent="0.2">
      <c r="A46" s="46">
        <f t="shared" si="3"/>
        <v>29101</v>
      </c>
      <c r="B46" s="46">
        <f t="shared" si="3"/>
        <v>29200</v>
      </c>
      <c r="C46" s="46">
        <f>ROUND('Regular 2'!F48,0)</f>
        <v>832</v>
      </c>
      <c r="D46" s="46">
        <f t="shared" si="1"/>
        <v>186</v>
      </c>
      <c r="E46" s="46">
        <f t="shared" si="0"/>
        <v>646</v>
      </c>
      <c r="G46" s="59"/>
      <c r="H46" s="59"/>
      <c r="I46" s="60"/>
      <c r="J46" s="61"/>
      <c r="K46" s="59"/>
      <c r="L46" s="46"/>
      <c r="M46" s="46"/>
      <c r="N46" s="46"/>
    </row>
    <row r="47" spans="1:14" x14ac:dyDescent="0.2">
      <c r="A47" s="46">
        <f t="shared" si="3"/>
        <v>29201</v>
      </c>
      <c r="B47" s="46">
        <f t="shared" si="3"/>
        <v>29300</v>
      </c>
      <c r="C47" s="46">
        <f>ROUND('Regular 2'!F49,0)</f>
        <v>837</v>
      </c>
      <c r="D47" s="46">
        <f t="shared" si="1"/>
        <v>179</v>
      </c>
      <c r="E47" s="46">
        <f t="shared" si="0"/>
        <v>658</v>
      </c>
      <c r="G47" s="59"/>
      <c r="H47" s="59"/>
      <c r="I47" s="60"/>
      <c r="J47" s="61"/>
      <c r="K47" s="59"/>
      <c r="L47" s="46"/>
      <c r="M47" s="46"/>
      <c r="N47" s="46"/>
    </row>
    <row r="48" spans="1:14" x14ac:dyDescent="0.2">
      <c r="A48" s="46">
        <f t="shared" si="3"/>
        <v>29301</v>
      </c>
      <c r="B48" s="46">
        <f t="shared" si="3"/>
        <v>29400</v>
      </c>
      <c r="C48" s="46">
        <f>ROUND('Regular 2'!F50,0)</f>
        <v>842</v>
      </c>
      <c r="D48" s="46">
        <f t="shared" si="1"/>
        <v>172</v>
      </c>
      <c r="E48" s="46">
        <f t="shared" si="0"/>
        <v>670</v>
      </c>
      <c r="G48" s="59"/>
      <c r="H48" s="59"/>
      <c r="I48" s="60"/>
      <c r="J48" s="61"/>
      <c r="K48" s="59"/>
      <c r="L48" s="46"/>
      <c r="M48" s="46"/>
      <c r="N48" s="46"/>
    </row>
    <row r="49" spans="1:14" x14ac:dyDescent="0.2">
      <c r="A49" s="46">
        <f t="shared" ref="A49:A72" si="4">A48+100</f>
        <v>29401</v>
      </c>
      <c r="B49" s="46">
        <f t="shared" ref="B49:B72" si="5">B48+100</f>
        <v>29500</v>
      </c>
      <c r="C49" s="46">
        <f>ROUND('Regular 2'!F52,0)</f>
        <v>847</v>
      </c>
      <c r="D49" s="46">
        <f t="shared" si="1"/>
        <v>165</v>
      </c>
      <c r="E49" s="46">
        <f t="shared" si="0"/>
        <v>682</v>
      </c>
      <c r="G49" s="59"/>
      <c r="H49" s="59"/>
      <c r="I49" s="60"/>
      <c r="J49" s="61"/>
      <c r="K49" s="59"/>
      <c r="L49" s="46"/>
      <c r="M49" s="46"/>
      <c r="N49" s="46"/>
    </row>
    <row r="50" spans="1:14" x14ac:dyDescent="0.2">
      <c r="A50" s="46">
        <f t="shared" si="4"/>
        <v>29501</v>
      </c>
      <c r="B50" s="46">
        <f t="shared" si="5"/>
        <v>29600</v>
      </c>
      <c r="C50" s="46">
        <f>ROUND('Regular 2'!F53,0)</f>
        <v>852</v>
      </c>
      <c r="D50" s="46">
        <f t="shared" si="1"/>
        <v>158</v>
      </c>
      <c r="E50" s="46">
        <f t="shared" si="0"/>
        <v>694</v>
      </c>
      <c r="G50" s="59"/>
      <c r="H50" s="59"/>
      <c r="I50" s="60"/>
      <c r="J50" s="61"/>
      <c r="K50" s="59"/>
    </row>
    <row r="51" spans="1:14" x14ac:dyDescent="0.2">
      <c r="A51" s="46">
        <f t="shared" si="4"/>
        <v>29601</v>
      </c>
      <c r="B51" s="46">
        <f t="shared" si="5"/>
        <v>29700</v>
      </c>
      <c r="C51" s="46">
        <f>ROUND('Regular 2'!F54,0)</f>
        <v>857</v>
      </c>
      <c r="D51" s="46">
        <f t="shared" si="1"/>
        <v>151</v>
      </c>
      <c r="E51" s="46">
        <f t="shared" si="0"/>
        <v>706</v>
      </c>
      <c r="G51" s="59"/>
      <c r="H51" s="59"/>
      <c r="I51" s="60"/>
      <c r="J51" s="61"/>
      <c r="K51" s="59"/>
    </row>
    <row r="52" spans="1:14" x14ac:dyDescent="0.2">
      <c r="A52" s="46">
        <f t="shared" si="4"/>
        <v>29701</v>
      </c>
      <c r="B52" s="46">
        <f t="shared" si="5"/>
        <v>29800</v>
      </c>
      <c r="C52" s="46">
        <f>ROUND('Regular 2'!F55,0)</f>
        <v>862</v>
      </c>
      <c r="D52" s="46">
        <f t="shared" si="1"/>
        <v>144</v>
      </c>
      <c r="E52" s="46">
        <f t="shared" si="0"/>
        <v>718</v>
      </c>
      <c r="G52" s="59"/>
      <c r="H52" s="59"/>
      <c r="I52" s="60"/>
      <c r="J52" s="61"/>
      <c r="K52" s="59"/>
    </row>
    <row r="53" spans="1:14" x14ac:dyDescent="0.2">
      <c r="A53" s="46">
        <f t="shared" si="4"/>
        <v>29801</v>
      </c>
      <c r="B53" s="46">
        <f t="shared" si="5"/>
        <v>29900</v>
      </c>
      <c r="C53" s="46">
        <f>ROUND('Regular 2'!F56,0)</f>
        <v>867</v>
      </c>
      <c r="D53" s="46">
        <f t="shared" si="1"/>
        <v>137</v>
      </c>
      <c r="E53" s="46">
        <f t="shared" si="0"/>
        <v>730</v>
      </c>
      <c r="G53" s="59"/>
      <c r="H53" s="59"/>
      <c r="I53" s="60"/>
      <c r="J53" s="61"/>
      <c r="K53" s="59"/>
    </row>
    <row r="54" spans="1:14" x14ac:dyDescent="0.2">
      <c r="A54" s="46">
        <f t="shared" si="4"/>
        <v>29901</v>
      </c>
      <c r="B54" s="46">
        <f t="shared" si="5"/>
        <v>30000</v>
      </c>
      <c r="C54" s="46">
        <f>ROUND('Regular 2'!F57,0)</f>
        <v>872</v>
      </c>
      <c r="D54" s="46">
        <f t="shared" si="1"/>
        <v>130</v>
      </c>
      <c r="E54" s="46">
        <f t="shared" si="0"/>
        <v>742</v>
      </c>
      <c r="G54" s="59"/>
      <c r="H54" s="59"/>
      <c r="I54" s="60"/>
      <c r="J54" s="61"/>
      <c r="K54" s="59"/>
    </row>
    <row r="55" spans="1:14" x14ac:dyDescent="0.2">
      <c r="A55" s="46">
        <f t="shared" si="4"/>
        <v>30001</v>
      </c>
      <c r="B55" s="46">
        <f t="shared" si="5"/>
        <v>30100</v>
      </c>
      <c r="C55" s="46">
        <f>ROUND('Regular 2'!F58,0)</f>
        <v>877</v>
      </c>
      <c r="D55" s="46">
        <f t="shared" si="1"/>
        <v>123</v>
      </c>
      <c r="E55" s="46">
        <f t="shared" si="0"/>
        <v>754</v>
      </c>
      <c r="G55" s="59"/>
      <c r="H55" s="59"/>
      <c r="I55" s="60"/>
      <c r="J55" s="61"/>
      <c r="K55" s="59"/>
    </row>
    <row r="56" spans="1:14" x14ac:dyDescent="0.2">
      <c r="A56" s="46">
        <f t="shared" si="4"/>
        <v>30101</v>
      </c>
      <c r="B56" s="46">
        <f t="shared" si="5"/>
        <v>30200</v>
      </c>
      <c r="C56" s="46">
        <f>ROUND('Regular 2'!F59,0)</f>
        <v>882</v>
      </c>
      <c r="D56" s="46">
        <f t="shared" si="1"/>
        <v>116</v>
      </c>
      <c r="E56" s="46">
        <f t="shared" si="0"/>
        <v>766</v>
      </c>
      <c r="G56" s="59"/>
      <c r="H56" s="59"/>
      <c r="I56" s="60"/>
      <c r="J56" s="61"/>
      <c r="K56" s="59"/>
    </row>
    <row r="57" spans="1:14" x14ac:dyDescent="0.2">
      <c r="A57" s="46">
        <f t="shared" si="4"/>
        <v>30201</v>
      </c>
      <c r="B57" s="46">
        <f t="shared" si="5"/>
        <v>30300</v>
      </c>
      <c r="C57" s="46">
        <f>ROUND('Regular 2'!F60,0)</f>
        <v>887</v>
      </c>
      <c r="D57" s="46">
        <f t="shared" si="1"/>
        <v>109</v>
      </c>
      <c r="E57" s="46">
        <f t="shared" si="0"/>
        <v>778</v>
      </c>
      <c r="G57" s="59"/>
      <c r="H57" s="59"/>
      <c r="I57" s="60"/>
      <c r="J57" s="61"/>
      <c r="K57" s="59"/>
    </row>
    <row r="58" spans="1:14" x14ac:dyDescent="0.2">
      <c r="A58" s="46">
        <f t="shared" si="4"/>
        <v>30301</v>
      </c>
      <c r="B58" s="46">
        <f t="shared" si="5"/>
        <v>30400</v>
      </c>
      <c r="C58" s="46">
        <f>ROUND('Regular 2'!F61,0)</f>
        <v>892</v>
      </c>
      <c r="D58" s="46">
        <f t="shared" si="1"/>
        <v>102</v>
      </c>
      <c r="E58" s="46">
        <f t="shared" si="0"/>
        <v>790</v>
      </c>
      <c r="G58" s="59"/>
      <c r="H58" s="59"/>
      <c r="I58" s="60"/>
      <c r="J58" s="61"/>
      <c r="K58" s="59"/>
    </row>
    <row r="59" spans="1:14" x14ac:dyDescent="0.2">
      <c r="A59" s="46">
        <f t="shared" si="4"/>
        <v>30401</v>
      </c>
      <c r="B59" s="46">
        <f t="shared" si="5"/>
        <v>30500</v>
      </c>
      <c r="C59" s="46">
        <f>ROUND('Regular 2'!F63,0)</f>
        <v>897</v>
      </c>
      <c r="D59" s="46">
        <f t="shared" si="1"/>
        <v>95</v>
      </c>
      <c r="E59" s="46">
        <f t="shared" si="0"/>
        <v>802</v>
      </c>
      <c r="G59" s="59"/>
      <c r="H59" s="59"/>
      <c r="I59" s="60"/>
      <c r="J59" s="61"/>
      <c r="K59" s="59"/>
    </row>
    <row r="60" spans="1:14" x14ac:dyDescent="0.2">
      <c r="A60" s="46">
        <f t="shared" si="4"/>
        <v>30501</v>
      </c>
      <c r="B60" s="46">
        <f t="shared" si="5"/>
        <v>30600</v>
      </c>
      <c r="C60" s="46">
        <f>ROUND('Regular 2'!F64,0)</f>
        <v>902</v>
      </c>
      <c r="D60" s="46">
        <f t="shared" si="1"/>
        <v>88</v>
      </c>
      <c r="E60" s="46">
        <f t="shared" si="0"/>
        <v>814</v>
      </c>
      <c r="G60" s="59"/>
      <c r="H60" s="59"/>
      <c r="I60" s="60"/>
      <c r="J60" s="61"/>
      <c r="K60" s="59"/>
    </row>
    <row r="61" spans="1:14" x14ac:dyDescent="0.2">
      <c r="A61" s="46">
        <f t="shared" si="4"/>
        <v>30601</v>
      </c>
      <c r="B61" s="46">
        <f t="shared" si="5"/>
        <v>30700</v>
      </c>
      <c r="C61" s="46">
        <f>ROUND('Regular 2'!F65,0)</f>
        <v>907</v>
      </c>
      <c r="D61" s="46">
        <f t="shared" si="1"/>
        <v>81</v>
      </c>
      <c r="E61" s="46">
        <f t="shared" si="0"/>
        <v>826</v>
      </c>
      <c r="G61" s="59"/>
      <c r="H61" s="59"/>
      <c r="I61" s="60"/>
      <c r="J61" s="61"/>
      <c r="K61" s="59"/>
    </row>
    <row r="62" spans="1:14" x14ac:dyDescent="0.2">
      <c r="A62" s="46">
        <f t="shared" si="4"/>
        <v>30701</v>
      </c>
      <c r="B62" s="46">
        <f t="shared" si="5"/>
        <v>30800</v>
      </c>
      <c r="C62" s="46">
        <f>ROUND('Regular 2'!F66,0)</f>
        <v>912</v>
      </c>
      <c r="D62" s="46">
        <f t="shared" si="1"/>
        <v>74</v>
      </c>
      <c r="E62" s="46">
        <f t="shared" si="0"/>
        <v>838</v>
      </c>
      <c r="G62" s="59"/>
      <c r="H62" s="59"/>
      <c r="I62" s="60"/>
      <c r="J62" s="61"/>
      <c r="K62" s="59"/>
    </row>
    <row r="63" spans="1:14" x14ac:dyDescent="0.2">
      <c r="A63" s="46">
        <f t="shared" si="4"/>
        <v>30801</v>
      </c>
      <c r="B63" s="46">
        <f t="shared" si="5"/>
        <v>30900</v>
      </c>
      <c r="C63" s="46">
        <f>ROUND('Regular 2'!F67,0)</f>
        <v>917</v>
      </c>
      <c r="D63" s="46">
        <f t="shared" si="1"/>
        <v>67</v>
      </c>
      <c r="E63" s="46">
        <f t="shared" si="0"/>
        <v>850</v>
      </c>
      <c r="G63" s="59"/>
      <c r="H63" s="59"/>
      <c r="I63" s="60"/>
      <c r="J63" s="61"/>
      <c r="K63" s="59"/>
    </row>
    <row r="64" spans="1:14" x14ac:dyDescent="0.2">
      <c r="A64" s="59">
        <f t="shared" si="4"/>
        <v>30901</v>
      </c>
      <c r="B64" s="59">
        <f t="shared" si="5"/>
        <v>31000</v>
      </c>
      <c r="C64" s="46">
        <f>ROUND('Regular 2'!F68,0)</f>
        <v>922</v>
      </c>
      <c r="D64" s="46">
        <f t="shared" si="1"/>
        <v>60</v>
      </c>
      <c r="E64" s="46">
        <f t="shared" si="0"/>
        <v>862</v>
      </c>
      <c r="G64" s="58"/>
      <c r="H64" s="58"/>
      <c r="I64" s="67"/>
      <c r="J64" s="68"/>
      <c r="K64" s="58"/>
    </row>
    <row r="65" spans="1:5" x14ac:dyDescent="0.2">
      <c r="A65" s="59">
        <f t="shared" si="4"/>
        <v>31001</v>
      </c>
      <c r="B65" s="59">
        <f t="shared" si="5"/>
        <v>31100</v>
      </c>
      <c r="C65" s="46">
        <f>ROUND('Regular 2'!F69,0)</f>
        <v>927</v>
      </c>
      <c r="D65" s="46">
        <f t="shared" si="1"/>
        <v>53</v>
      </c>
      <c r="E65" s="46">
        <f t="shared" si="0"/>
        <v>874</v>
      </c>
    </row>
    <row r="66" spans="1:5" x14ac:dyDescent="0.2">
      <c r="A66" s="59">
        <f t="shared" si="4"/>
        <v>31101</v>
      </c>
      <c r="B66" s="59">
        <f t="shared" si="5"/>
        <v>31200</v>
      </c>
      <c r="C66" s="46">
        <f>ROUND('Regular 2'!F70,0)</f>
        <v>932</v>
      </c>
      <c r="D66" s="46">
        <f t="shared" si="1"/>
        <v>46</v>
      </c>
      <c r="E66" s="46">
        <f t="shared" si="0"/>
        <v>886</v>
      </c>
    </row>
    <row r="67" spans="1:5" x14ac:dyDescent="0.2">
      <c r="A67" s="59">
        <f t="shared" si="4"/>
        <v>31201</v>
      </c>
      <c r="B67" s="59">
        <f t="shared" si="5"/>
        <v>31300</v>
      </c>
      <c r="C67" s="46">
        <f>ROUND('Regular 2'!F71,0)</f>
        <v>937</v>
      </c>
      <c r="D67" s="46">
        <f t="shared" si="1"/>
        <v>39</v>
      </c>
      <c r="E67" s="46">
        <f t="shared" ref="E67:E68" si="6">C67-D67</f>
        <v>898</v>
      </c>
    </row>
    <row r="68" spans="1:5" x14ac:dyDescent="0.2">
      <c r="A68" s="59">
        <f t="shared" si="4"/>
        <v>31301</v>
      </c>
      <c r="B68" s="59">
        <f t="shared" si="5"/>
        <v>31400</v>
      </c>
      <c r="C68" s="46">
        <f>ROUND('Regular 2'!F72,0)</f>
        <v>942</v>
      </c>
      <c r="D68" s="46">
        <f t="shared" si="1"/>
        <v>32</v>
      </c>
      <c r="E68" s="46">
        <f t="shared" si="6"/>
        <v>910</v>
      </c>
    </row>
    <row r="69" spans="1:5" x14ac:dyDescent="0.2">
      <c r="A69" s="59">
        <f t="shared" si="4"/>
        <v>31401</v>
      </c>
      <c r="B69" s="59">
        <f t="shared" si="5"/>
        <v>31500</v>
      </c>
      <c r="C69" s="46">
        <f>ROUND('Regular 2'!I8,0)</f>
        <v>947</v>
      </c>
      <c r="D69" s="46">
        <f t="shared" si="1"/>
        <v>25</v>
      </c>
      <c r="E69" s="46">
        <f t="shared" ref="E69" si="7">C69-D69</f>
        <v>922</v>
      </c>
    </row>
    <row r="70" spans="1:5" x14ac:dyDescent="0.2">
      <c r="A70" s="59">
        <f t="shared" si="4"/>
        <v>31501</v>
      </c>
      <c r="B70" s="59">
        <f t="shared" si="5"/>
        <v>31600</v>
      </c>
      <c r="C70" s="46">
        <f>ROUND('Regular 2'!I9,0)</f>
        <v>952</v>
      </c>
      <c r="D70" s="46">
        <f t="shared" si="1"/>
        <v>18</v>
      </c>
      <c r="E70" s="46">
        <f t="shared" ref="E70" si="8">C70-D70</f>
        <v>934</v>
      </c>
    </row>
    <row r="71" spans="1:5" x14ac:dyDescent="0.2">
      <c r="A71" s="59">
        <f t="shared" si="4"/>
        <v>31601</v>
      </c>
      <c r="B71" s="59">
        <f t="shared" si="5"/>
        <v>31700</v>
      </c>
      <c r="C71" s="46">
        <f>ROUND('Regular 2'!I10,0)</f>
        <v>957</v>
      </c>
      <c r="D71" s="46">
        <f t="shared" si="1"/>
        <v>11</v>
      </c>
      <c r="E71" s="46">
        <f t="shared" ref="E71:E72" si="9">C71-D71</f>
        <v>946</v>
      </c>
    </row>
    <row r="72" spans="1:5" x14ac:dyDescent="0.2">
      <c r="A72" s="59">
        <f t="shared" si="4"/>
        <v>31701</v>
      </c>
      <c r="B72" s="59">
        <f t="shared" si="5"/>
        <v>31800</v>
      </c>
      <c r="C72" s="46">
        <f>ROUND('Regular 2'!I11,0)</f>
        <v>962</v>
      </c>
      <c r="D72" s="46">
        <f t="shared" ref="D72" si="10">D71-7</f>
        <v>4</v>
      </c>
      <c r="E72" s="46">
        <f t="shared" si="9"/>
        <v>958</v>
      </c>
    </row>
    <row r="73" spans="1:5" x14ac:dyDescent="0.2">
      <c r="A73" s="170"/>
      <c r="B73" s="170"/>
      <c r="C73" s="170"/>
      <c r="D73" s="170"/>
      <c r="E73" s="170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5"/>
  <sheetViews>
    <sheetView zoomScaleNormal="100" workbookViewId="0">
      <selection activeCell="I74" sqref="I74"/>
    </sheetView>
  </sheetViews>
  <sheetFormatPr defaultRowHeight="12.75" x14ac:dyDescent="0.2"/>
  <cols>
    <col min="1" max="1" width="9.140625" style="53"/>
    <col min="2" max="2" width="8" style="53" bestFit="1" customWidth="1"/>
    <col min="3" max="9" width="9.140625" style="53"/>
  </cols>
  <sheetData>
    <row r="1" spans="1:19" ht="9.9499999999999993" customHeight="1" x14ac:dyDescent="0.2">
      <c r="A1" s="143" t="s">
        <v>6</v>
      </c>
      <c r="B1" s="154"/>
      <c r="C1" s="155"/>
      <c r="D1" s="116" t="s">
        <v>6</v>
      </c>
      <c r="E1" s="154"/>
      <c r="F1" s="156"/>
      <c r="G1" s="116" t="s">
        <v>6</v>
      </c>
      <c r="H1" s="154"/>
      <c r="I1" s="156"/>
      <c r="J1" s="1"/>
    </row>
    <row r="2" spans="1:19" ht="9.9499999999999993" customHeight="1" thickBot="1" x14ac:dyDescent="0.25">
      <c r="A2" s="145" t="s">
        <v>7</v>
      </c>
      <c r="B2" s="157"/>
      <c r="C2" s="158"/>
      <c r="D2" s="119" t="s">
        <v>7</v>
      </c>
      <c r="E2" s="157"/>
      <c r="F2" s="159"/>
      <c r="G2" s="119" t="s">
        <v>7</v>
      </c>
      <c r="H2" s="157"/>
      <c r="I2" s="159"/>
      <c r="J2" s="1"/>
    </row>
    <row r="3" spans="1:19" ht="9.9499999999999993" customHeight="1" thickTop="1" x14ac:dyDescent="0.2">
      <c r="A3" s="160"/>
      <c r="B3" s="161"/>
      <c r="C3" s="159"/>
      <c r="D3" s="160"/>
      <c r="E3" s="161"/>
      <c r="F3" s="159"/>
      <c r="G3" s="160"/>
      <c r="H3" s="161"/>
      <c r="I3" s="159"/>
      <c r="J3" s="1"/>
      <c r="K3" s="93"/>
      <c r="L3" s="94"/>
      <c r="M3" s="94"/>
      <c r="N3" s="94"/>
      <c r="O3" s="94"/>
      <c r="P3" s="94"/>
      <c r="Q3" s="94"/>
      <c r="R3" s="94"/>
      <c r="S3" s="95"/>
    </row>
    <row r="4" spans="1:19" ht="9.9499999999999993" customHeight="1" x14ac:dyDescent="0.2">
      <c r="A4" s="124" t="s">
        <v>0</v>
      </c>
      <c r="B4" s="125" t="s">
        <v>2</v>
      </c>
      <c r="C4" s="123" t="s">
        <v>4</v>
      </c>
      <c r="D4" s="124" t="s">
        <v>0</v>
      </c>
      <c r="E4" s="125" t="s">
        <v>2</v>
      </c>
      <c r="F4" s="123" t="s">
        <v>4</v>
      </c>
      <c r="G4" s="124" t="s">
        <v>0</v>
      </c>
      <c r="H4" s="125" t="s">
        <v>2</v>
      </c>
      <c r="I4" s="123" t="s">
        <v>4</v>
      </c>
      <c r="J4" s="1"/>
      <c r="K4" s="102" t="s">
        <v>27</v>
      </c>
      <c r="L4" s="81"/>
      <c r="M4" s="81"/>
      <c r="N4" s="81"/>
      <c r="O4" s="81"/>
      <c r="P4" s="81"/>
      <c r="Q4" s="81"/>
      <c r="R4" s="81"/>
      <c r="S4" s="82"/>
    </row>
    <row r="5" spans="1:19" ht="9.9499999999999993" customHeight="1" x14ac:dyDescent="0.2">
      <c r="A5" s="124" t="s">
        <v>1</v>
      </c>
      <c r="B5" s="125" t="s">
        <v>3</v>
      </c>
      <c r="C5" s="123" t="s">
        <v>5</v>
      </c>
      <c r="D5" s="124" t="s">
        <v>1</v>
      </c>
      <c r="E5" s="125" t="s">
        <v>3</v>
      </c>
      <c r="F5" s="123" t="s">
        <v>5</v>
      </c>
      <c r="G5" s="124" t="s">
        <v>1</v>
      </c>
      <c r="H5" s="125" t="s">
        <v>3</v>
      </c>
      <c r="I5" s="123" t="s">
        <v>5</v>
      </c>
      <c r="J5" s="1"/>
      <c r="K5" s="96" t="s">
        <v>8</v>
      </c>
      <c r="L5" s="97" t="s">
        <v>9</v>
      </c>
      <c r="M5" s="98" t="s">
        <v>12</v>
      </c>
      <c r="N5" s="99" t="s">
        <v>10</v>
      </c>
      <c r="O5" s="100"/>
      <c r="P5" s="100"/>
      <c r="Q5" s="100"/>
      <c r="R5" s="100"/>
      <c r="S5" s="101"/>
    </row>
    <row r="6" spans="1:19" ht="9.9499999999999993" customHeight="1" x14ac:dyDescent="0.2">
      <c r="A6" s="162"/>
      <c r="B6" s="157"/>
      <c r="C6" s="159"/>
      <c r="D6" s="162"/>
      <c r="E6" s="157"/>
      <c r="F6" s="159"/>
      <c r="G6" s="162"/>
      <c r="H6" s="157"/>
      <c r="I6" s="159"/>
      <c r="J6" s="1"/>
      <c r="K6" s="69">
        <v>0</v>
      </c>
      <c r="L6" s="70">
        <v>4499</v>
      </c>
      <c r="M6" s="77">
        <v>8.9999999999999993E-3</v>
      </c>
      <c r="N6" s="44"/>
      <c r="O6" s="39"/>
      <c r="P6" s="39"/>
      <c r="Q6" s="39"/>
      <c r="R6" s="55"/>
      <c r="S6" s="78"/>
    </row>
    <row r="7" spans="1:19" ht="9.9499999999999993" customHeight="1" x14ac:dyDescent="0.2">
      <c r="A7" s="163"/>
      <c r="B7" s="164"/>
      <c r="C7" s="165"/>
      <c r="D7" s="136"/>
      <c r="E7" s="137"/>
      <c r="F7" s="135"/>
      <c r="G7" s="137"/>
      <c r="H7" s="137"/>
      <c r="I7" s="135"/>
      <c r="J7" s="1"/>
      <c r="K7" s="69">
        <f>+L6+1</f>
        <v>4500</v>
      </c>
      <c r="L7" s="70">
        <v>8899</v>
      </c>
      <c r="M7" s="77">
        <v>2.4E-2</v>
      </c>
      <c r="N7" s="45">
        <f>-(L6*(M7-M6))</f>
        <v>-67.484999999999999</v>
      </c>
      <c r="O7" s="39"/>
      <c r="P7" s="39"/>
      <c r="Q7" s="39"/>
      <c r="R7" s="38"/>
      <c r="S7" s="114">
        <f>SUM(N7:R7)</f>
        <v>-67.484999999999999</v>
      </c>
    </row>
    <row r="8" spans="1:19" ht="9.9499999999999993" customHeight="1" x14ac:dyDescent="0.2">
      <c r="A8" s="133">
        <v>15000</v>
      </c>
      <c r="B8" s="107">
        <v>15100</v>
      </c>
      <c r="C8" s="132">
        <f t="shared" ref="C8:C17" si="0">(((+A8+B8)/2)*0.044)+$S$9</f>
        <v>371.73500000000001</v>
      </c>
      <c r="D8" s="107">
        <v>21000</v>
      </c>
      <c r="E8" s="107">
        <v>21100</v>
      </c>
      <c r="F8" s="132">
        <f>(((+D8+E8)/2)*0.044)+$S$9</f>
        <v>635.73500000000001</v>
      </c>
      <c r="G8" s="107">
        <v>27000</v>
      </c>
      <c r="H8" s="107">
        <v>27100</v>
      </c>
      <c r="I8" s="132">
        <f t="shared" ref="I8:I17" si="1">(((+G8+H8)/2)*0.05)+$S$20</f>
        <v>946.54099999999994</v>
      </c>
      <c r="J8" s="1"/>
      <c r="K8" s="69">
        <f>+L7+1</f>
        <v>8900</v>
      </c>
      <c r="L8" s="70">
        <v>13399</v>
      </c>
      <c r="M8" s="77">
        <v>3.4000000000000002E-2</v>
      </c>
      <c r="N8" s="45">
        <f>+N7</f>
        <v>-67.484999999999999</v>
      </c>
      <c r="O8" s="40">
        <f>-(L7*(M8-M7))</f>
        <v>-88.990000000000023</v>
      </c>
      <c r="P8" s="2"/>
      <c r="Q8" s="39"/>
      <c r="R8" s="38"/>
      <c r="S8" s="114">
        <f t="shared" ref="S8:S9" si="2">SUM(N8:R8)</f>
        <v>-156.47500000000002</v>
      </c>
    </row>
    <row r="9" spans="1:19" ht="9.9499999999999993" customHeight="1" x14ac:dyDescent="0.2">
      <c r="A9" s="133">
        <v>15100</v>
      </c>
      <c r="B9" s="107">
        <v>15200</v>
      </c>
      <c r="C9" s="134">
        <f t="shared" si="0"/>
        <v>376.13499999999999</v>
      </c>
      <c r="D9" s="107">
        <v>21100</v>
      </c>
      <c r="E9" s="107">
        <v>21200</v>
      </c>
      <c r="F9" s="134">
        <f>(((+D9+E9)/2)*0.044)+$S$9</f>
        <v>640.13499999999999</v>
      </c>
      <c r="G9" s="107">
        <v>27100</v>
      </c>
      <c r="H9" s="107">
        <v>27200</v>
      </c>
      <c r="I9" s="134">
        <f t="shared" si="1"/>
        <v>951.54099999999994</v>
      </c>
      <c r="J9" s="1"/>
      <c r="K9" s="69">
        <f>+L8+1</f>
        <v>13400</v>
      </c>
      <c r="L9" s="70">
        <v>22199</v>
      </c>
      <c r="M9" s="77">
        <v>4.3999999999999997E-2</v>
      </c>
      <c r="N9" s="45">
        <f>+N8</f>
        <v>-67.484999999999999</v>
      </c>
      <c r="O9" s="40">
        <f>+O8</f>
        <v>-88.990000000000023</v>
      </c>
      <c r="P9" s="40">
        <f>-(L8*(M9-M8))</f>
        <v>-133.98999999999992</v>
      </c>
      <c r="Q9" s="39"/>
      <c r="R9" s="38"/>
      <c r="S9" s="114">
        <f t="shared" si="2"/>
        <v>-290.46499999999992</v>
      </c>
    </row>
    <row r="10" spans="1:19" ht="9.9499999999999993" customHeight="1" thickBot="1" x14ac:dyDescent="0.25">
      <c r="A10" s="133">
        <v>15200</v>
      </c>
      <c r="B10" s="107">
        <v>15300</v>
      </c>
      <c r="C10" s="134">
        <f t="shared" si="0"/>
        <v>380.53500000000008</v>
      </c>
      <c r="D10" s="107">
        <v>21200</v>
      </c>
      <c r="E10" s="107">
        <v>21300</v>
      </c>
      <c r="F10" s="134">
        <f t="shared" ref="F10:F20" si="3">(((+D10+E10)/2)*0.044)+$S$9</f>
        <v>644.53500000000008</v>
      </c>
      <c r="G10" s="107">
        <v>27200</v>
      </c>
      <c r="H10" s="107">
        <v>27300</v>
      </c>
      <c r="I10" s="134">
        <f t="shared" si="1"/>
        <v>956.54099999999994</v>
      </c>
      <c r="J10" s="1"/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499999999999993" customHeight="1" thickTop="1" x14ac:dyDescent="0.2">
      <c r="A11" s="133">
        <v>15300</v>
      </c>
      <c r="B11" s="107">
        <v>15400</v>
      </c>
      <c r="C11" s="134">
        <f t="shared" si="0"/>
        <v>384.93500000000006</v>
      </c>
      <c r="D11" s="107">
        <v>21300</v>
      </c>
      <c r="E11" s="107">
        <v>21400</v>
      </c>
      <c r="F11" s="134">
        <f t="shared" si="3"/>
        <v>648.93500000000006</v>
      </c>
      <c r="G11" s="107">
        <v>27300</v>
      </c>
      <c r="H11" s="107">
        <v>27400</v>
      </c>
      <c r="I11" s="134">
        <f t="shared" si="1"/>
        <v>961.54099999999994</v>
      </c>
      <c r="J11" s="1"/>
    </row>
    <row r="12" spans="1:19" ht="9.9499999999999993" customHeight="1" thickBot="1" x14ac:dyDescent="0.25">
      <c r="A12" s="133">
        <v>15400</v>
      </c>
      <c r="B12" s="107">
        <v>15500</v>
      </c>
      <c r="C12" s="134">
        <f t="shared" si="0"/>
        <v>389.33500000000004</v>
      </c>
      <c r="D12" s="107">
        <v>21400</v>
      </c>
      <c r="E12" s="107">
        <v>21500</v>
      </c>
      <c r="F12" s="134">
        <f t="shared" si="3"/>
        <v>653.33500000000004</v>
      </c>
      <c r="G12" s="107">
        <v>27400</v>
      </c>
      <c r="H12" s="107">
        <v>27500</v>
      </c>
      <c r="I12" s="134">
        <f t="shared" si="1"/>
        <v>966.54099999999994</v>
      </c>
      <c r="J12" s="1"/>
    </row>
    <row r="13" spans="1:19" ht="9.9499999999999993" customHeight="1" thickTop="1" x14ac:dyDescent="0.2">
      <c r="A13" s="133">
        <v>15500</v>
      </c>
      <c r="B13" s="107">
        <v>15600</v>
      </c>
      <c r="C13" s="134">
        <f t="shared" si="0"/>
        <v>393.73500000000001</v>
      </c>
      <c r="D13" s="107">
        <v>21500</v>
      </c>
      <c r="E13" s="107">
        <v>21600</v>
      </c>
      <c r="F13" s="134">
        <f t="shared" si="3"/>
        <v>657.73500000000001</v>
      </c>
      <c r="G13" s="107">
        <v>27500</v>
      </c>
      <c r="H13" s="107">
        <v>27600</v>
      </c>
      <c r="I13" s="134">
        <f t="shared" si="1"/>
        <v>971.54099999999994</v>
      </c>
      <c r="J13" s="1"/>
      <c r="K13" s="84"/>
      <c r="L13" s="85"/>
      <c r="M13" s="85"/>
      <c r="N13" s="85"/>
      <c r="O13" s="85"/>
      <c r="P13" s="85"/>
      <c r="Q13" s="85"/>
      <c r="R13" s="85"/>
      <c r="S13" s="86"/>
    </row>
    <row r="14" spans="1:19" ht="9.9499999999999993" customHeight="1" x14ac:dyDescent="0.2">
      <c r="A14" s="133">
        <v>15600</v>
      </c>
      <c r="B14" s="107">
        <v>15700</v>
      </c>
      <c r="C14" s="134">
        <f t="shared" si="0"/>
        <v>398.13499999999999</v>
      </c>
      <c r="D14" s="107">
        <v>21600</v>
      </c>
      <c r="E14" s="107">
        <v>21700</v>
      </c>
      <c r="F14" s="134">
        <f t="shared" si="3"/>
        <v>662.13499999999999</v>
      </c>
      <c r="G14" s="107">
        <v>27600</v>
      </c>
      <c r="H14" s="107">
        <v>27700</v>
      </c>
      <c r="I14" s="134">
        <f t="shared" si="1"/>
        <v>976.54099999999994</v>
      </c>
      <c r="J14" s="1"/>
      <c r="K14" s="103" t="s">
        <v>28</v>
      </c>
      <c r="L14" s="79"/>
      <c r="M14" s="79"/>
      <c r="N14" s="79"/>
      <c r="O14" s="79"/>
      <c r="P14" s="79"/>
      <c r="Q14" s="79"/>
      <c r="R14" s="79"/>
      <c r="S14" s="80"/>
    </row>
    <row r="15" spans="1:19" ht="9.9499999999999993" customHeight="1" x14ac:dyDescent="0.2">
      <c r="A15" s="133">
        <v>15700</v>
      </c>
      <c r="B15" s="107">
        <v>15800</v>
      </c>
      <c r="C15" s="134">
        <f t="shared" si="0"/>
        <v>402.53500000000008</v>
      </c>
      <c r="D15" s="107">
        <v>21700</v>
      </c>
      <c r="E15" s="107">
        <v>21800</v>
      </c>
      <c r="F15" s="134">
        <f t="shared" si="3"/>
        <v>666.53500000000008</v>
      </c>
      <c r="G15" s="107">
        <v>27700</v>
      </c>
      <c r="H15" s="107">
        <v>27800</v>
      </c>
      <c r="I15" s="134">
        <f t="shared" si="1"/>
        <v>981.54099999999994</v>
      </c>
      <c r="J15" s="1"/>
      <c r="K15" s="87" t="s">
        <v>8</v>
      </c>
      <c r="L15" s="88" t="s">
        <v>9</v>
      </c>
      <c r="M15" s="89" t="s">
        <v>12</v>
      </c>
      <c r="N15" s="90" t="s">
        <v>10</v>
      </c>
      <c r="O15" s="91"/>
      <c r="P15" s="91"/>
      <c r="Q15" s="91"/>
      <c r="R15" s="91"/>
      <c r="S15" s="92"/>
    </row>
    <row r="16" spans="1:19" ht="9.9499999999999993" customHeight="1" x14ac:dyDescent="0.2">
      <c r="A16" s="133">
        <v>15800</v>
      </c>
      <c r="B16" s="107">
        <v>15900</v>
      </c>
      <c r="C16" s="134">
        <f t="shared" si="0"/>
        <v>406.93500000000006</v>
      </c>
      <c r="D16" s="107">
        <v>21800</v>
      </c>
      <c r="E16" s="107">
        <v>21900</v>
      </c>
      <c r="F16" s="134">
        <f t="shared" si="3"/>
        <v>670.93500000000006</v>
      </c>
      <c r="G16" s="107">
        <v>27800</v>
      </c>
      <c r="H16" s="107">
        <v>27900</v>
      </c>
      <c r="I16" s="134">
        <f t="shared" si="1"/>
        <v>986.54099999999994</v>
      </c>
      <c r="J16" s="1"/>
      <c r="K16" s="69">
        <v>0</v>
      </c>
      <c r="L16" s="70">
        <v>4499</v>
      </c>
      <c r="M16" s="77">
        <v>8.9999999999999993E-3</v>
      </c>
      <c r="N16" s="44"/>
      <c r="O16" s="39"/>
      <c r="P16" s="39"/>
      <c r="Q16" s="39"/>
      <c r="R16" s="55"/>
      <c r="S16" s="78"/>
    </row>
    <row r="17" spans="1:19" ht="9.9499999999999993" customHeight="1" x14ac:dyDescent="0.2">
      <c r="A17" s="133">
        <v>15900</v>
      </c>
      <c r="B17" s="107">
        <v>16000</v>
      </c>
      <c r="C17" s="134">
        <f t="shared" si="0"/>
        <v>411.33500000000004</v>
      </c>
      <c r="D17" s="107">
        <v>21900</v>
      </c>
      <c r="E17" s="107">
        <v>22000</v>
      </c>
      <c r="F17" s="134">
        <f t="shared" si="3"/>
        <v>675.33500000000004</v>
      </c>
      <c r="G17" s="107">
        <v>27900</v>
      </c>
      <c r="H17" s="107">
        <v>28000</v>
      </c>
      <c r="I17" s="134">
        <f t="shared" si="1"/>
        <v>991.54099999999994</v>
      </c>
      <c r="J17" s="1"/>
      <c r="K17" s="69">
        <f>+L16+1</f>
        <v>4500</v>
      </c>
      <c r="L17" s="70">
        <v>8899</v>
      </c>
      <c r="M17" s="77">
        <v>2.5000000000000001E-2</v>
      </c>
      <c r="N17" s="45">
        <f>-(L16*(M17-M16))</f>
        <v>-71.983999999999995</v>
      </c>
      <c r="O17" s="39"/>
      <c r="P17" s="39"/>
      <c r="Q17" s="39"/>
      <c r="R17" s="38"/>
      <c r="S17" s="114">
        <f t="shared" ref="S17:S21" si="4">SUM(N17:R17)</f>
        <v>-71.983999999999995</v>
      </c>
    </row>
    <row r="18" spans="1:19" ht="9.9499999999999993" customHeight="1" x14ac:dyDescent="0.2">
      <c r="A18" s="136"/>
      <c r="B18" s="137"/>
      <c r="C18" s="138"/>
      <c r="D18" s="137"/>
      <c r="E18" s="137"/>
      <c r="F18" s="138"/>
      <c r="G18" s="137"/>
      <c r="H18" s="137"/>
      <c r="I18" s="138"/>
      <c r="J18" s="1"/>
      <c r="K18" s="69">
        <f>+L17+1</f>
        <v>8900</v>
      </c>
      <c r="L18" s="70">
        <v>13399</v>
      </c>
      <c r="M18" s="77">
        <v>3.5000000000000003E-2</v>
      </c>
      <c r="N18" s="45">
        <f>+N17</f>
        <v>-71.983999999999995</v>
      </c>
      <c r="O18" s="40">
        <f>-(L17*(M18-M17))</f>
        <v>-88.990000000000023</v>
      </c>
      <c r="P18" s="2"/>
      <c r="Q18" s="39"/>
      <c r="R18" s="38"/>
      <c r="S18" s="114">
        <f t="shared" si="4"/>
        <v>-160.97400000000002</v>
      </c>
    </row>
    <row r="19" spans="1:19" ht="9.9499999999999993" customHeight="1" x14ac:dyDescent="0.2">
      <c r="A19" s="133">
        <v>16000</v>
      </c>
      <c r="B19" s="107">
        <v>16100</v>
      </c>
      <c r="C19" s="134">
        <f t="shared" ref="C19:C28" si="5">(((+A19+B19)/2)*0.044)+$S$9</f>
        <v>415.73500000000001</v>
      </c>
      <c r="D19" s="107">
        <v>22000</v>
      </c>
      <c r="E19" s="107">
        <v>22100</v>
      </c>
      <c r="F19" s="134">
        <f t="shared" si="3"/>
        <v>679.73500000000001</v>
      </c>
      <c r="G19" s="107">
        <v>28000</v>
      </c>
      <c r="H19" s="107">
        <v>28100</v>
      </c>
      <c r="I19" s="134">
        <f t="shared" ref="I19:I28" si="6">(((+G19+H19)/2)*0.05)+$S$20</f>
        <v>996.54099999999994</v>
      </c>
      <c r="J19" s="1"/>
      <c r="K19" s="69">
        <f>+L18+1</f>
        <v>13400</v>
      </c>
      <c r="L19" s="70">
        <v>22199</v>
      </c>
      <c r="M19" s="77">
        <v>4.4999999999999998E-2</v>
      </c>
      <c r="N19" s="45">
        <f>+N18</f>
        <v>-71.983999999999995</v>
      </c>
      <c r="O19" s="40">
        <f>+O18</f>
        <v>-88.990000000000023</v>
      </c>
      <c r="P19" s="40">
        <f>-(L18*(M19-M18))</f>
        <v>-133.98999999999992</v>
      </c>
      <c r="Q19" s="39"/>
      <c r="R19" s="38"/>
      <c r="S19" s="114">
        <f t="shared" si="4"/>
        <v>-294.96399999999994</v>
      </c>
    </row>
    <row r="20" spans="1:19" ht="9.9499999999999993" customHeight="1" x14ac:dyDescent="0.2">
      <c r="A20" s="133">
        <v>16100</v>
      </c>
      <c r="B20" s="107">
        <v>16200</v>
      </c>
      <c r="C20" s="134">
        <f t="shared" si="5"/>
        <v>420.13499999999999</v>
      </c>
      <c r="D20" s="107">
        <v>22100</v>
      </c>
      <c r="E20" s="107">
        <v>22200</v>
      </c>
      <c r="F20" s="134">
        <f t="shared" si="3"/>
        <v>684.13499999999999</v>
      </c>
      <c r="G20" s="107">
        <v>28100</v>
      </c>
      <c r="H20" s="107">
        <v>28200</v>
      </c>
      <c r="I20" s="134">
        <f t="shared" si="6"/>
        <v>1001.5409999999999</v>
      </c>
      <c r="J20" s="1"/>
      <c r="K20" s="69">
        <f t="shared" ref="K20:K21" si="7">+L19+1</f>
        <v>22200</v>
      </c>
      <c r="L20" s="70">
        <v>37199</v>
      </c>
      <c r="M20" s="77">
        <v>0.05</v>
      </c>
      <c r="N20" s="45">
        <f>+N19</f>
        <v>-71.983999999999995</v>
      </c>
      <c r="O20" s="40">
        <f>+O19</f>
        <v>-88.990000000000023</v>
      </c>
      <c r="P20" s="40">
        <f>+P19</f>
        <v>-133.98999999999992</v>
      </c>
      <c r="Q20" s="40">
        <f>-(L19*(M20-M19))</f>
        <v>-110.9950000000001</v>
      </c>
      <c r="R20" s="38"/>
      <c r="S20" s="114">
        <f t="shared" si="4"/>
        <v>-405.95900000000006</v>
      </c>
    </row>
    <row r="21" spans="1:19" ht="9.9499999999999993" customHeight="1" x14ac:dyDescent="0.2">
      <c r="A21" s="133">
        <v>16200</v>
      </c>
      <c r="B21" s="107">
        <v>16300</v>
      </c>
      <c r="C21" s="134">
        <f t="shared" si="5"/>
        <v>424.53500000000008</v>
      </c>
      <c r="D21" s="107">
        <v>22200</v>
      </c>
      <c r="E21" s="107">
        <v>22300</v>
      </c>
      <c r="F21" s="134">
        <f>(((+D21+E21)/2)*0.05)+$S$20</f>
        <v>706.54099999999994</v>
      </c>
      <c r="G21" s="107">
        <v>28200</v>
      </c>
      <c r="H21" s="107">
        <v>28300</v>
      </c>
      <c r="I21" s="134">
        <f t="shared" si="6"/>
        <v>1006.5409999999999</v>
      </c>
      <c r="J21" s="1"/>
      <c r="K21" s="69">
        <f t="shared" si="7"/>
        <v>37200</v>
      </c>
      <c r="L21" s="70">
        <v>79300</v>
      </c>
      <c r="M21" s="77">
        <v>0.06</v>
      </c>
      <c r="N21" s="45">
        <f>+N20</f>
        <v>-71.983999999999995</v>
      </c>
      <c r="O21" s="40">
        <f>+O20</f>
        <v>-88.990000000000023</v>
      </c>
      <c r="P21" s="40">
        <f>+P20</f>
        <v>-133.98999999999992</v>
      </c>
      <c r="Q21" s="40">
        <f>+Q20</f>
        <v>-110.9950000000001</v>
      </c>
      <c r="R21" s="43">
        <f>-(L20*(M21-M20))</f>
        <v>-371.98999999999984</v>
      </c>
      <c r="S21" s="114">
        <f t="shared" si="4"/>
        <v>-777.94899999999984</v>
      </c>
    </row>
    <row r="22" spans="1:19" ht="9.9499999999999993" customHeight="1" thickBot="1" x14ac:dyDescent="0.25">
      <c r="A22" s="133">
        <v>16300</v>
      </c>
      <c r="B22" s="107">
        <v>16400</v>
      </c>
      <c r="C22" s="134">
        <f t="shared" si="5"/>
        <v>428.93500000000006</v>
      </c>
      <c r="D22" s="107">
        <v>22300</v>
      </c>
      <c r="E22" s="107">
        <v>22400</v>
      </c>
      <c r="F22" s="134">
        <f t="shared" ref="F22:F28" si="8">(((+D22+E22)/2)*0.05)+$S$20</f>
        <v>711.54099999999994</v>
      </c>
      <c r="G22" s="107">
        <v>28300</v>
      </c>
      <c r="H22" s="107">
        <v>28400</v>
      </c>
      <c r="I22" s="134">
        <f t="shared" si="6"/>
        <v>1011.5409999999999</v>
      </c>
      <c r="J22" s="1"/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499999999999993" customHeight="1" thickTop="1" x14ac:dyDescent="0.2">
      <c r="A23" s="133">
        <v>16400</v>
      </c>
      <c r="B23" s="107">
        <v>16500</v>
      </c>
      <c r="C23" s="134">
        <f t="shared" si="5"/>
        <v>433.33500000000004</v>
      </c>
      <c r="D23" s="107">
        <v>22400</v>
      </c>
      <c r="E23" s="107">
        <v>22500</v>
      </c>
      <c r="F23" s="134">
        <f t="shared" si="8"/>
        <v>716.54099999999994</v>
      </c>
      <c r="G23" s="107">
        <v>28400</v>
      </c>
      <c r="H23" s="107">
        <v>28500</v>
      </c>
      <c r="I23" s="134">
        <f t="shared" si="6"/>
        <v>1016.5409999999999</v>
      </c>
      <c r="J23" s="1"/>
    </row>
    <row r="24" spans="1:19" ht="9.9499999999999993" customHeight="1" thickBot="1" x14ac:dyDescent="0.25">
      <c r="A24" s="133">
        <v>16500</v>
      </c>
      <c r="B24" s="107">
        <v>16600</v>
      </c>
      <c r="C24" s="134">
        <f t="shared" si="5"/>
        <v>437.73500000000001</v>
      </c>
      <c r="D24" s="107">
        <v>22500</v>
      </c>
      <c r="E24" s="107">
        <v>22600</v>
      </c>
      <c r="F24" s="134">
        <f t="shared" si="8"/>
        <v>721.54099999999994</v>
      </c>
      <c r="G24" s="107">
        <v>28500</v>
      </c>
      <c r="H24" s="107">
        <v>28600</v>
      </c>
      <c r="I24" s="134">
        <f t="shared" si="6"/>
        <v>1021.5409999999999</v>
      </c>
      <c r="J24" s="1"/>
    </row>
    <row r="25" spans="1:19" ht="9.9499999999999993" customHeight="1" thickTop="1" x14ac:dyDescent="0.2">
      <c r="A25" s="133">
        <v>16600</v>
      </c>
      <c r="B25" s="107">
        <v>16700</v>
      </c>
      <c r="C25" s="134">
        <f>(((+A25+B25)/2)*0.044)+$S$9</f>
        <v>442.13499999999999</v>
      </c>
      <c r="D25" s="107">
        <v>22600</v>
      </c>
      <c r="E25" s="107">
        <v>22700</v>
      </c>
      <c r="F25" s="134">
        <f t="shared" si="8"/>
        <v>726.54099999999994</v>
      </c>
      <c r="G25" s="107">
        <v>28600</v>
      </c>
      <c r="H25" s="107">
        <v>28700</v>
      </c>
      <c r="I25" s="134">
        <f t="shared" si="6"/>
        <v>1026.5409999999999</v>
      </c>
      <c r="J25" s="1"/>
      <c r="K25" s="84"/>
      <c r="L25" s="85"/>
      <c r="M25" s="85"/>
      <c r="N25" s="85"/>
      <c r="O25" s="85"/>
      <c r="P25" s="85"/>
      <c r="Q25" s="85"/>
      <c r="R25" s="85"/>
      <c r="S25" s="86"/>
    </row>
    <row r="26" spans="1:19" ht="9.9499999999999993" customHeight="1" x14ac:dyDescent="0.2">
      <c r="A26" s="133">
        <v>16700</v>
      </c>
      <c r="B26" s="107">
        <v>16800</v>
      </c>
      <c r="C26" s="134">
        <f t="shared" si="5"/>
        <v>446.53500000000008</v>
      </c>
      <c r="D26" s="107">
        <v>22700</v>
      </c>
      <c r="E26" s="107">
        <v>22800</v>
      </c>
      <c r="F26" s="134">
        <f t="shared" si="8"/>
        <v>731.54099999999994</v>
      </c>
      <c r="G26" s="107">
        <v>28700</v>
      </c>
      <c r="H26" s="107">
        <v>28800</v>
      </c>
      <c r="I26" s="134">
        <f t="shared" si="6"/>
        <v>1031.5409999999999</v>
      </c>
      <c r="J26" s="1"/>
      <c r="K26" s="103" t="s">
        <v>29</v>
      </c>
      <c r="L26" s="79"/>
      <c r="M26" s="79"/>
      <c r="N26" s="79"/>
      <c r="O26" s="79"/>
      <c r="P26" s="79"/>
      <c r="Q26" s="79"/>
      <c r="R26" s="79"/>
      <c r="S26" s="80"/>
    </row>
    <row r="27" spans="1:19" ht="9.9499999999999993" customHeight="1" x14ac:dyDescent="0.2">
      <c r="A27" s="133">
        <v>16800</v>
      </c>
      <c r="B27" s="107">
        <v>16900</v>
      </c>
      <c r="C27" s="134">
        <f t="shared" si="5"/>
        <v>450.93500000000006</v>
      </c>
      <c r="D27" s="107">
        <v>22800</v>
      </c>
      <c r="E27" s="107">
        <v>22900</v>
      </c>
      <c r="F27" s="134">
        <f t="shared" si="8"/>
        <v>736.54099999999994</v>
      </c>
      <c r="G27" s="107">
        <v>28800</v>
      </c>
      <c r="H27" s="107">
        <v>28900</v>
      </c>
      <c r="I27" s="134">
        <f t="shared" si="6"/>
        <v>1036.5409999999999</v>
      </c>
      <c r="J27" s="1"/>
      <c r="K27" s="87" t="s">
        <v>8</v>
      </c>
      <c r="L27" s="88" t="s">
        <v>9</v>
      </c>
      <c r="M27" s="89" t="s">
        <v>12</v>
      </c>
      <c r="N27" s="90" t="s">
        <v>10</v>
      </c>
      <c r="O27" s="91"/>
      <c r="P27" s="91"/>
      <c r="Q27" s="91"/>
      <c r="R27" s="91"/>
      <c r="S27" s="92"/>
    </row>
    <row r="28" spans="1:19" ht="9.9499999999999993" customHeight="1" x14ac:dyDescent="0.2">
      <c r="A28" s="133">
        <v>16900</v>
      </c>
      <c r="B28" s="107">
        <v>17000</v>
      </c>
      <c r="C28" s="134">
        <f t="shared" si="5"/>
        <v>455.33500000000004</v>
      </c>
      <c r="D28" s="107">
        <v>22900</v>
      </c>
      <c r="E28" s="107">
        <v>23000</v>
      </c>
      <c r="F28" s="134">
        <f t="shared" si="8"/>
        <v>741.54099999999994</v>
      </c>
      <c r="G28" s="107">
        <v>28900</v>
      </c>
      <c r="H28" s="107">
        <v>29000</v>
      </c>
      <c r="I28" s="134">
        <f t="shared" si="6"/>
        <v>1041.5409999999999</v>
      </c>
      <c r="J28" s="1"/>
      <c r="K28" s="69">
        <v>0</v>
      </c>
      <c r="L28" s="70">
        <v>4499</v>
      </c>
      <c r="M28" s="77">
        <v>8.9999999999999993E-3</v>
      </c>
      <c r="N28" s="44"/>
      <c r="O28" s="39"/>
      <c r="P28" s="39"/>
      <c r="Q28" s="39"/>
      <c r="R28" s="55"/>
      <c r="S28" s="78"/>
    </row>
    <row r="29" spans="1:19" ht="9.9499999999999993" customHeight="1" x14ac:dyDescent="0.2">
      <c r="A29" s="136"/>
      <c r="B29" s="137"/>
      <c r="C29" s="138"/>
      <c r="D29" s="137"/>
      <c r="E29" s="137"/>
      <c r="F29" s="138"/>
      <c r="G29" s="166"/>
      <c r="H29" s="166"/>
      <c r="I29" s="138"/>
      <c r="J29" s="1"/>
      <c r="K29" s="69">
        <f>+L28+1</f>
        <v>4500</v>
      </c>
      <c r="L29" s="70">
        <v>8899</v>
      </c>
      <c r="M29" s="77">
        <v>2.5000000000000001E-2</v>
      </c>
      <c r="N29" s="45">
        <f>-(L28*(M29-M28))</f>
        <v>-71.983999999999995</v>
      </c>
      <c r="O29" s="39"/>
      <c r="P29" s="39"/>
      <c r="Q29" s="39"/>
      <c r="R29" s="38"/>
      <c r="S29" s="114">
        <f t="shared" ref="S29:S33" si="9">SUM(N29:R29)</f>
        <v>-71.983999999999995</v>
      </c>
    </row>
    <row r="30" spans="1:19" ht="9.9499999999999993" customHeight="1" x14ac:dyDescent="0.2">
      <c r="A30" s="133">
        <v>17000</v>
      </c>
      <c r="B30" s="107">
        <v>17100</v>
      </c>
      <c r="C30" s="134">
        <f t="shared" ref="C30:C39" si="10">(((+A30+B30)/2)*0.044)+$S$9</f>
        <v>459.73500000000001</v>
      </c>
      <c r="D30" s="107">
        <v>23000</v>
      </c>
      <c r="E30" s="107">
        <v>23100</v>
      </c>
      <c r="F30" s="134">
        <f t="shared" ref="F30:F39" si="11">(((+D30+E30)/2)*0.05)+$S$20</f>
        <v>746.54099999999994</v>
      </c>
      <c r="G30" s="107">
        <v>29000</v>
      </c>
      <c r="H30" s="107">
        <v>29100</v>
      </c>
      <c r="I30" s="134">
        <f t="shared" ref="I30:I39" si="12">(((+G30+H30)/2)*0.05)+$S$20</f>
        <v>1046.5409999999999</v>
      </c>
      <c r="J30" s="1"/>
      <c r="K30" s="69">
        <f>+L29+1</f>
        <v>8900</v>
      </c>
      <c r="L30" s="70">
        <v>13399</v>
      </c>
      <c r="M30" s="77">
        <v>3.5000000000000003E-2</v>
      </c>
      <c r="N30" s="45">
        <f>+N29</f>
        <v>-71.983999999999995</v>
      </c>
      <c r="O30" s="40">
        <f>-(L29*(M30-M29))</f>
        <v>-88.990000000000023</v>
      </c>
      <c r="P30" s="2"/>
      <c r="Q30" s="39"/>
      <c r="R30" s="38"/>
      <c r="S30" s="114">
        <f t="shared" si="9"/>
        <v>-160.97400000000002</v>
      </c>
    </row>
    <row r="31" spans="1:19" ht="9.9499999999999993" customHeight="1" x14ac:dyDescent="0.2">
      <c r="A31" s="133">
        <v>17100</v>
      </c>
      <c r="B31" s="107">
        <v>17200</v>
      </c>
      <c r="C31" s="134">
        <f t="shared" si="10"/>
        <v>464.13499999999999</v>
      </c>
      <c r="D31" s="107">
        <v>23100</v>
      </c>
      <c r="E31" s="107">
        <v>23200</v>
      </c>
      <c r="F31" s="134">
        <f t="shared" si="11"/>
        <v>751.54099999999994</v>
      </c>
      <c r="G31" s="107">
        <v>29100</v>
      </c>
      <c r="H31" s="107">
        <v>29200</v>
      </c>
      <c r="I31" s="134">
        <f t="shared" si="12"/>
        <v>1051.5409999999999</v>
      </c>
      <c r="J31" s="1"/>
      <c r="K31" s="69">
        <f>+L30+1</f>
        <v>13400</v>
      </c>
      <c r="L31" s="70">
        <v>22199</v>
      </c>
      <c r="M31" s="77">
        <v>4.4999999999999998E-2</v>
      </c>
      <c r="N31" s="45">
        <f>+N30</f>
        <v>-71.983999999999995</v>
      </c>
      <c r="O31" s="40">
        <f>+O30</f>
        <v>-88.990000000000023</v>
      </c>
      <c r="P31" s="40">
        <f>-(L30*(M31-M30))</f>
        <v>-133.98999999999992</v>
      </c>
      <c r="Q31" s="39"/>
      <c r="R31" s="38"/>
      <c r="S31" s="114">
        <f t="shared" si="9"/>
        <v>-294.96399999999994</v>
      </c>
    </row>
    <row r="32" spans="1:19" ht="9.9499999999999993" customHeight="1" x14ac:dyDescent="0.2">
      <c r="A32" s="133">
        <v>17200</v>
      </c>
      <c r="B32" s="107">
        <v>17300</v>
      </c>
      <c r="C32" s="134">
        <f t="shared" si="10"/>
        <v>468.53500000000008</v>
      </c>
      <c r="D32" s="107">
        <v>23200</v>
      </c>
      <c r="E32" s="107">
        <v>23300</v>
      </c>
      <c r="F32" s="134">
        <f t="shared" si="11"/>
        <v>756.54099999999994</v>
      </c>
      <c r="G32" s="107">
        <v>29200</v>
      </c>
      <c r="H32" s="107">
        <v>29300</v>
      </c>
      <c r="I32" s="134">
        <f t="shared" si="12"/>
        <v>1056.5409999999999</v>
      </c>
      <c r="J32" s="1"/>
      <c r="K32" s="69">
        <f t="shared" ref="K32:K33" si="13">+L31+1</f>
        <v>22200</v>
      </c>
      <c r="L32" s="70">
        <v>37199</v>
      </c>
      <c r="M32" s="77">
        <v>0.06</v>
      </c>
      <c r="N32" s="45">
        <f>+N31</f>
        <v>-71.983999999999995</v>
      </c>
      <c r="O32" s="40">
        <f>+O31</f>
        <v>-88.990000000000023</v>
      </c>
      <c r="P32" s="40">
        <f>+P31</f>
        <v>-133.98999999999992</v>
      </c>
      <c r="Q32" s="40">
        <f>-(L31*(M32-M31))</f>
        <v>-332.98500000000001</v>
      </c>
      <c r="R32" s="38"/>
      <c r="S32" s="114">
        <f t="shared" si="9"/>
        <v>-627.94899999999996</v>
      </c>
    </row>
    <row r="33" spans="1:19" ht="9.9499999999999993" customHeight="1" x14ac:dyDescent="0.2">
      <c r="A33" s="133">
        <v>17300</v>
      </c>
      <c r="B33" s="107">
        <v>17400</v>
      </c>
      <c r="C33" s="134">
        <f t="shared" si="10"/>
        <v>472.93500000000006</v>
      </c>
      <c r="D33" s="107">
        <v>23300</v>
      </c>
      <c r="E33" s="107">
        <v>23400</v>
      </c>
      <c r="F33" s="134">
        <f t="shared" si="11"/>
        <v>761.54099999999994</v>
      </c>
      <c r="G33" s="107">
        <v>29300</v>
      </c>
      <c r="H33" s="107">
        <v>29400</v>
      </c>
      <c r="I33" s="134">
        <f t="shared" si="12"/>
        <v>1061.5409999999999</v>
      </c>
      <c r="J33" s="1"/>
      <c r="K33" s="69">
        <f t="shared" si="13"/>
        <v>37200</v>
      </c>
      <c r="L33" s="70" t="s">
        <v>11</v>
      </c>
      <c r="M33" s="77">
        <v>6.9000000000000006E-2</v>
      </c>
      <c r="N33" s="45">
        <f>+N32</f>
        <v>-71.983999999999995</v>
      </c>
      <c r="O33" s="40">
        <f>+O32</f>
        <v>-88.990000000000023</v>
      </c>
      <c r="P33" s="40">
        <f>+P32</f>
        <v>-133.98999999999992</v>
      </c>
      <c r="Q33" s="40">
        <f>+Q32</f>
        <v>-332.98500000000001</v>
      </c>
      <c r="R33" s="43">
        <f>-(L32*(M33-M32))</f>
        <v>-334.79100000000028</v>
      </c>
      <c r="S33" s="114">
        <f t="shared" si="9"/>
        <v>-962.74000000000024</v>
      </c>
    </row>
    <row r="34" spans="1:19" ht="9.9499999999999993" customHeight="1" thickBot="1" x14ac:dyDescent="0.25">
      <c r="A34" s="133">
        <v>17400</v>
      </c>
      <c r="B34" s="107">
        <v>17500</v>
      </c>
      <c r="C34" s="134">
        <f t="shared" si="10"/>
        <v>477.33500000000004</v>
      </c>
      <c r="D34" s="107">
        <v>23400</v>
      </c>
      <c r="E34" s="107">
        <v>23500</v>
      </c>
      <c r="F34" s="134">
        <f t="shared" si="11"/>
        <v>766.54099999999994</v>
      </c>
      <c r="G34" s="107">
        <v>29400</v>
      </c>
      <c r="H34" s="107">
        <v>29500</v>
      </c>
      <c r="I34" s="134">
        <f t="shared" si="12"/>
        <v>1066.5409999999999</v>
      </c>
      <c r="J34" s="1"/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499999999999993" customHeight="1" thickTop="1" x14ac:dyDescent="0.2">
      <c r="A35" s="133">
        <v>17500</v>
      </c>
      <c r="B35" s="107">
        <v>17600</v>
      </c>
      <c r="C35" s="134">
        <f t="shared" si="10"/>
        <v>481.73500000000001</v>
      </c>
      <c r="D35" s="107">
        <v>23500</v>
      </c>
      <c r="E35" s="107">
        <v>23600</v>
      </c>
      <c r="F35" s="134">
        <f t="shared" si="11"/>
        <v>771.54099999999994</v>
      </c>
      <c r="G35" s="107">
        <v>29500</v>
      </c>
      <c r="H35" s="107">
        <v>29600</v>
      </c>
      <c r="I35" s="134">
        <f t="shared" si="12"/>
        <v>1071.5409999999999</v>
      </c>
      <c r="J35" s="1"/>
    </row>
    <row r="36" spans="1:19" ht="9.9499999999999993" customHeight="1" x14ac:dyDescent="0.2">
      <c r="A36" s="133">
        <v>17600</v>
      </c>
      <c r="B36" s="107">
        <v>17700</v>
      </c>
      <c r="C36" s="134">
        <f t="shared" si="10"/>
        <v>486.13499999999999</v>
      </c>
      <c r="D36" s="107">
        <v>23600</v>
      </c>
      <c r="E36" s="107">
        <v>23700</v>
      </c>
      <c r="F36" s="134">
        <f t="shared" si="11"/>
        <v>776.54099999999994</v>
      </c>
      <c r="G36" s="107">
        <v>29600</v>
      </c>
      <c r="H36" s="107">
        <v>29700</v>
      </c>
      <c r="I36" s="134">
        <f t="shared" si="12"/>
        <v>1076.5409999999999</v>
      </c>
      <c r="J36" s="1"/>
    </row>
    <row r="37" spans="1:19" ht="9.9499999999999993" customHeight="1" x14ac:dyDescent="0.2">
      <c r="A37" s="133">
        <v>17700</v>
      </c>
      <c r="B37" s="107">
        <v>17800</v>
      </c>
      <c r="C37" s="134">
        <f t="shared" si="10"/>
        <v>490.53500000000008</v>
      </c>
      <c r="D37" s="107">
        <v>23700</v>
      </c>
      <c r="E37" s="107">
        <v>23800</v>
      </c>
      <c r="F37" s="134">
        <f t="shared" si="11"/>
        <v>781.54099999999994</v>
      </c>
      <c r="G37" s="107">
        <v>29700</v>
      </c>
      <c r="H37" s="107">
        <v>29800</v>
      </c>
      <c r="I37" s="134">
        <f t="shared" si="12"/>
        <v>1081.5409999999999</v>
      </c>
      <c r="J37" s="1"/>
    </row>
    <row r="38" spans="1:19" ht="9.9499999999999993" customHeight="1" x14ac:dyDescent="0.2">
      <c r="A38" s="133">
        <v>17800</v>
      </c>
      <c r="B38" s="107">
        <v>17900</v>
      </c>
      <c r="C38" s="134">
        <f t="shared" si="10"/>
        <v>494.93500000000006</v>
      </c>
      <c r="D38" s="107">
        <v>23800</v>
      </c>
      <c r="E38" s="107">
        <v>23900</v>
      </c>
      <c r="F38" s="134">
        <f t="shared" si="11"/>
        <v>786.54099999999994</v>
      </c>
      <c r="G38" s="107">
        <v>29800</v>
      </c>
      <c r="H38" s="107">
        <v>29900</v>
      </c>
      <c r="I38" s="134">
        <f t="shared" si="12"/>
        <v>1086.5409999999999</v>
      </c>
      <c r="J38" s="1"/>
    </row>
    <row r="39" spans="1:19" ht="9.9499999999999993" customHeight="1" x14ac:dyDescent="0.2">
      <c r="A39" s="133">
        <v>17900</v>
      </c>
      <c r="B39" s="107">
        <v>18000</v>
      </c>
      <c r="C39" s="134">
        <f t="shared" si="10"/>
        <v>499.33500000000004</v>
      </c>
      <c r="D39" s="107">
        <v>23900</v>
      </c>
      <c r="E39" s="107">
        <v>24000</v>
      </c>
      <c r="F39" s="134">
        <f t="shared" si="11"/>
        <v>791.54099999999994</v>
      </c>
      <c r="G39" s="107">
        <v>29900</v>
      </c>
      <c r="H39" s="107">
        <v>30000</v>
      </c>
      <c r="I39" s="134">
        <f t="shared" si="12"/>
        <v>1091.5409999999999</v>
      </c>
      <c r="J39" s="1"/>
    </row>
    <row r="40" spans="1:19" ht="9.9499999999999993" customHeight="1" x14ac:dyDescent="0.2">
      <c r="A40" s="136"/>
      <c r="B40" s="137"/>
      <c r="C40" s="138"/>
      <c r="D40" s="166"/>
      <c r="E40" s="166"/>
      <c r="F40" s="138"/>
      <c r="G40" s="164"/>
      <c r="H40" s="164"/>
      <c r="I40" s="138"/>
      <c r="J40" s="1"/>
    </row>
    <row r="41" spans="1:19" ht="9.9499999999999993" customHeight="1" x14ac:dyDescent="0.2">
      <c r="A41" s="133">
        <v>18000</v>
      </c>
      <c r="B41" s="107">
        <v>18100</v>
      </c>
      <c r="C41" s="134">
        <f t="shared" ref="C41:C50" si="14">(((+A41+B41)/2)*0.044)+$S$9</f>
        <v>503.73500000000001</v>
      </c>
      <c r="D41" s="107">
        <v>24000</v>
      </c>
      <c r="E41" s="107">
        <v>24100</v>
      </c>
      <c r="F41" s="134">
        <f t="shared" ref="F41:F50" si="15">(((+D41+E41)/2)*0.05)+$S$20</f>
        <v>796.54099999999994</v>
      </c>
      <c r="G41" s="107">
        <v>30000</v>
      </c>
      <c r="H41" s="107">
        <v>30100</v>
      </c>
      <c r="I41" s="134">
        <f t="shared" ref="I41:I50" si="16">(((+G41+H41)/2)*0.05)+$S$20</f>
        <v>1096.5409999999999</v>
      </c>
      <c r="J41" s="1"/>
    </row>
    <row r="42" spans="1:19" ht="9.9499999999999993" customHeight="1" x14ac:dyDescent="0.2">
      <c r="A42" s="133">
        <v>18100</v>
      </c>
      <c r="B42" s="107">
        <v>18200</v>
      </c>
      <c r="C42" s="134">
        <f t="shared" si="14"/>
        <v>508.13499999999999</v>
      </c>
      <c r="D42" s="107">
        <v>24100</v>
      </c>
      <c r="E42" s="107">
        <v>24200</v>
      </c>
      <c r="F42" s="134">
        <f t="shared" si="15"/>
        <v>801.54099999999994</v>
      </c>
      <c r="G42" s="107">
        <v>30100</v>
      </c>
      <c r="H42" s="107">
        <v>30200</v>
      </c>
      <c r="I42" s="134">
        <f t="shared" si="16"/>
        <v>1101.5409999999999</v>
      </c>
      <c r="J42" s="1"/>
    </row>
    <row r="43" spans="1:19" ht="9.9499999999999993" customHeight="1" x14ac:dyDescent="0.2">
      <c r="A43" s="133">
        <v>18200</v>
      </c>
      <c r="B43" s="107">
        <v>18300</v>
      </c>
      <c r="C43" s="134">
        <f t="shared" si="14"/>
        <v>512.53500000000008</v>
      </c>
      <c r="D43" s="107">
        <v>24200</v>
      </c>
      <c r="E43" s="107">
        <v>24300</v>
      </c>
      <c r="F43" s="134">
        <f t="shared" si="15"/>
        <v>806.54099999999994</v>
      </c>
      <c r="G43" s="107">
        <v>30200</v>
      </c>
      <c r="H43" s="107">
        <v>30300</v>
      </c>
      <c r="I43" s="134">
        <f t="shared" si="16"/>
        <v>1106.5409999999999</v>
      </c>
      <c r="J43" s="1"/>
    </row>
    <row r="44" spans="1:19" ht="9.9499999999999993" customHeight="1" x14ac:dyDescent="0.2">
      <c r="A44" s="133">
        <v>18300</v>
      </c>
      <c r="B44" s="107">
        <v>18400</v>
      </c>
      <c r="C44" s="134">
        <f t="shared" si="14"/>
        <v>516.93500000000006</v>
      </c>
      <c r="D44" s="107">
        <v>24300</v>
      </c>
      <c r="E44" s="107">
        <v>24400</v>
      </c>
      <c r="F44" s="134">
        <f t="shared" si="15"/>
        <v>811.54099999999994</v>
      </c>
      <c r="G44" s="107">
        <v>30300</v>
      </c>
      <c r="H44" s="107">
        <v>30400</v>
      </c>
      <c r="I44" s="134">
        <f t="shared" si="16"/>
        <v>1111.5409999999999</v>
      </c>
      <c r="J44" s="1"/>
    </row>
    <row r="45" spans="1:19" ht="9.9499999999999993" customHeight="1" x14ac:dyDescent="0.2">
      <c r="A45" s="133">
        <v>18400</v>
      </c>
      <c r="B45" s="107">
        <v>18500</v>
      </c>
      <c r="C45" s="134">
        <f t="shared" si="14"/>
        <v>521.33500000000004</v>
      </c>
      <c r="D45" s="107">
        <v>24400</v>
      </c>
      <c r="E45" s="107">
        <v>24500</v>
      </c>
      <c r="F45" s="134">
        <f t="shared" si="15"/>
        <v>816.54099999999994</v>
      </c>
      <c r="G45" s="107">
        <v>30400</v>
      </c>
      <c r="H45" s="107">
        <v>30500</v>
      </c>
      <c r="I45" s="134">
        <f t="shared" si="16"/>
        <v>1116.5409999999999</v>
      </c>
    </row>
    <row r="46" spans="1:19" ht="9.9499999999999993" customHeight="1" x14ac:dyDescent="0.2">
      <c r="A46" s="133">
        <v>18500</v>
      </c>
      <c r="B46" s="107">
        <v>18600</v>
      </c>
      <c r="C46" s="134">
        <f t="shared" si="14"/>
        <v>525.73500000000001</v>
      </c>
      <c r="D46" s="107">
        <v>24500</v>
      </c>
      <c r="E46" s="107">
        <v>24600</v>
      </c>
      <c r="F46" s="134">
        <f t="shared" si="15"/>
        <v>821.54099999999994</v>
      </c>
      <c r="G46" s="107">
        <v>30500</v>
      </c>
      <c r="H46" s="107">
        <v>30600</v>
      </c>
      <c r="I46" s="134">
        <f t="shared" si="16"/>
        <v>1121.5409999999999</v>
      </c>
    </row>
    <row r="47" spans="1:19" ht="9.9499999999999993" customHeight="1" x14ac:dyDescent="0.2">
      <c r="A47" s="133">
        <v>18600</v>
      </c>
      <c r="B47" s="107">
        <v>18700</v>
      </c>
      <c r="C47" s="134">
        <f t="shared" si="14"/>
        <v>530.13499999999999</v>
      </c>
      <c r="D47" s="107">
        <v>24600</v>
      </c>
      <c r="E47" s="107">
        <v>24700</v>
      </c>
      <c r="F47" s="134">
        <f t="shared" si="15"/>
        <v>826.54099999999994</v>
      </c>
      <c r="G47" s="107">
        <v>30600</v>
      </c>
      <c r="H47" s="107">
        <v>30700</v>
      </c>
      <c r="I47" s="134">
        <f t="shared" si="16"/>
        <v>1126.5409999999999</v>
      </c>
    </row>
    <row r="48" spans="1:19" ht="9.9499999999999993" customHeight="1" x14ac:dyDescent="0.2">
      <c r="A48" s="133">
        <v>18700</v>
      </c>
      <c r="B48" s="107">
        <v>18800</v>
      </c>
      <c r="C48" s="134">
        <f t="shared" si="14"/>
        <v>534.53500000000008</v>
      </c>
      <c r="D48" s="107">
        <v>24700</v>
      </c>
      <c r="E48" s="107">
        <v>24800</v>
      </c>
      <c r="F48" s="134">
        <f t="shared" si="15"/>
        <v>831.54099999999994</v>
      </c>
      <c r="G48" s="107">
        <v>30700</v>
      </c>
      <c r="H48" s="107">
        <v>30800</v>
      </c>
      <c r="I48" s="134">
        <f t="shared" si="16"/>
        <v>1131.5409999999999</v>
      </c>
    </row>
    <row r="49" spans="1:9" ht="9.9499999999999993" customHeight="1" x14ac:dyDescent="0.2">
      <c r="A49" s="133">
        <v>18800</v>
      </c>
      <c r="B49" s="107">
        <v>18900</v>
      </c>
      <c r="C49" s="134">
        <f t="shared" si="14"/>
        <v>538.93500000000006</v>
      </c>
      <c r="D49" s="107">
        <v>24800</v>
      </c>
      <c r="E49" s="107">
        <v>24900</v>
      </c>
      <c r="F49" s="134">
        <f t="shared" si="15"/>
        <v>836.54099999999994</v>
      </c>
      <c r="G49" s="107">
        <v>30800</v>
      </c>
      <c r="H49" s="107">
        <v>30900</v>
      </c>
      <c r="I49" s="134">
        <f t="shared" si="16"/>
        <v>1136.5409999999999</v>
      </c>
    </row>
    <row r="50" spans="1:9" ht="9.9499999999999993" customHeight="1" x14ac:dyDescent="0.2">
      <c r="A50" s="133">
        <v>18900</v>
      </c>
      <c r="B50" s="107">
        <v>19000</v>
      </c>
      <c r="C50" s="134">
        <f t="shared" si="14"/>
        <v>543.33500000000004</v>
      </c>
      <c r="D50" s="107">
        <v>24900</v>
      </c>
      <c r="E50" s="107">
        <v>25000</v>
      </c>
      <c r="F50" s="134">
        <f t="shared" si="15"/>
        <v>841.54099999999994</v>
      </c>
      <c r="G50" s="107">
        <v>30900</v>
      </c>
      <c r="H50" s="107">
        <v>31000</v>
      </c>
      <c r="I50" s="134">
        <f t="shared" si="16"/>
        <v>1141.5409999999999</v>
      </c>
    </row>
    <row r="51" spans="1:9" ht="9.9499999999999993" customHeight="1" x14ac:dyDescent="0.2">
      <c r="A51" s="167"/>
      <c r="B51" s="166"/>
      <c r="C51" s="138"/>
      <c r="D51" s="164"/>
      <c r="E51" s="164"/>
      <c r="F51" s="138"/>
      <c r="G51" s="137"/>
      <c r="H51" s="137"/>
      <c r="I51" s="138"/>
    </row>
    <row r="52" spans="1:9" ht="9.9499999999999993" customHeight="1" x14ac:dyDescent="0.2">
      <c r="A52" s="133">
        <v>19000</v>
      </c>
      <c r="B52" s="107">
        <v>19100</v>
      </c>
      <c r="C52" s="134">
        <f t="shared" ref="C52:C61" si="17">(((+A52+B52)/2)*0.044)+$S$9</f>
        <v>547.73500000000001</v>
      </c>
      <c r="D52" s="107">
        <v>25000</v>
      </c>
      <c r="E52" s="107">
        <v>25100</v>
      </c>
      <c r="F52" s="134">
        <f t="shared" ref="F52:F61" si="18">(((+D52+E52)/2)*0.05)+$S$20</f>
        <v>846.54099999999994</v>
      </c>
      <c r="G52" s="107">
        <v>31000</v>
      </c>
      <c r="H52" s="107">
        <v>31100</v>
      </c>
      <c r="I52" s="134">
        <f t="shared" ref="I52:I61" si="19">(((+G52+H52)/2)*0.05)+$S$20</f>
        <v>1146.5409999999999</v>
      </c>
    </row>
    <row r="53" spans="1:9" ht="9.9499999999999993" customHeight="1" x14ac:dyDescent="0.2">
      <c r="A53" s="133">
        <v>19100</v>
      </c>
      <c r="B53" s="107">
        <v>19200</v>
      </c>
      <c r="C53" s="134">
        <f t="shared" si="17"/>
        <v>552.13499999999999</v>
      </c>
      <c r="D53" s="107">
        <v>25100</v>
      </c>
      <c r="E53" s="107">
        <v>25200</v>
      </c>
      <c r="F53" s="134">
        <f t="shared" si="18"/>
        <v>851.54099999999994</v>
      </c>
      <c r="G53" s="107">
        <v>31100</v>
      </c>
      <c r="H53" s="107">
        <v>31200</v>
      </c>
      <c r="I53" s="134">
        <f t="shared" si="19"/>
        <v>1151.5409999999999</v>
      </c>
    </row>
    <row r="54" spans="1:9" ht="9.9499999999999993" customHeight="1" x14ac:dyDescent="0.2">
      <c r="A54" s="133">
        <v>19200</v>
      </c>
      <c r="B54" s="107">
        <v>19300</v>
      </c>
      <c r="C54" s="134">
        <f t="shared" si="17"/>
        <v>556.53500000000008</v>
      </c>
      <c r="D54" s="107">
        <v>25200</v>
      </c>
      <c r="E54" s="107">
        <v>25300</v>
      </c>
      <c r="F54" s="134">
        <f t="shared" si="18"/>
        <v>856.54099999999994</v>
      </c>
      <c r="G54" s="107">
        <v>31200</v>
      </c>
      <c r="H54" s="107">
        <v>31300</v>
      </c>
      <c r="I54" s="134">
        <f t="shared" si="19"/>
        <v>1156.5409999999999</v>
      </c>
    </row>
    <row r="55" spans="1:9" ht="9.9499999999999993" customHeight="1" x14ac:dyDescent="0.2">
      <c r="A55" s="133">
        <v>19300</v>
      </c>
      <c r="B55" s="107">
        <v>19400</v>
      </c>
      <c r="C55" s="134">
        <f t="shared" si="17"/>
        <v>560.93500000000006</v>
      </c>
      <c r="D55" s="107">
        <v>25300</v>
      </c>
      <c r="E55" s="107">
        <v>25400</v>
      </c>
      <c r="F55" s="134">
        <f t="shared" si="18"/>
        <v>861.54099999999994</v>
      </c>
      <c r="G55" s="107">
        <v>31300</v>
      </c>
      <c r="H55" s="107">
        <v>31400</v>
      </c>
      <c r="I55" s="134">
        <f t="shared" si="19"/>
        <v>1161.5409999999999</v>
      </c>
    </row>
    <row r="56" spans="1:9" ht="9.9499999999999993" customHeight="1" x14ac:dyDescent="0.2">
      <c r="A56" s="133">
        <v>19400</v>
      </c>
      <c r="B56" s="107">
        <v>19500</v>
      </c>
      <c r="C56" s="134">
        <f t="shared" si="17"/>
        <v>565.33500000000004</v>
      </c>
      <c r="D56" s="107">
        <v>25400</v>
      </c>
      <c r="E56" s="107">
        <v>25500</v>
      </c>
      <c r="F56" s="134">
        <f t="shared" si="18"/>
        <v>866.54099999999994</v>
      </c>
      <c r="G56" s="107">
        <v>31400</v>
      </c>
      <c r="H56" s="107">
        <v>31500</v>
      </c>
      <c r="I56" s="134">
        <f t="shared" si="19"/>
        <v>1166.5409999999999</v>
      </c>
    </row>
    <row r="57" spans="1:9" ht="9.9499999999999993" customHeight="1" x14ac:dyDescent="0.2">
      <c r="A57" s="133">
        <v>19500</v>
      </c>
      <c r="B57" s="107">
        <v>19600</v>
      </c>
      <c r="C57" s="134">
        <f t="shared" si="17"/>
        <v>569.73500000000001</v>
      </c>
      <c r="D57" s="107">
        <v>25500</v>
      </c>
      <c r="E57" s="107">
        <v>25600</v>
      </c>
      <c r="F57" s="134">
        <f t="shared" si="18"/>
        <v>871.54099999999994</v>
      </c>
      <c r="G57" s="107">
        <v>31500</v>
      </c>
      <c r="H57" s="107">
        <v>31600</v>
      </c>
      <c r="I57" s="134">
        <f t="shared" si="19"/>
        <v>1171.5409999999999</v>
      </c>
    </row>
    <row r="58" spans="1:9" ht="9.9499999999999993" customHeight="1" x14ac:dyDescent="0.2">
      <c r="A58" s="133">
        <v>19600</v>
      </c>
      <c r="B58" s="107">
        <v>19700</v>
      </c>
      <c r="C58" s="134">
        <f t="shared" si="17"/>
        <v>574.13499999999999</v>
      </c>
      <c r="D58" s="107">
        <v>25600</v>
      </c>
      <c r="E58" s="107">
        <v>25700</v>
      </c>
      <c r="F58" s="134">
        <f t="shared" si="18"/>
        <v>876.54099999999994</v>
      </c>
      <c r="G58" s="107">
        <v>31600</v>
      </c>
      <c r="H58" s="107">
        <v>31700</v>
      </c>
      <c r="I58" s="134">
        <f t="shared" si="19"/>
        <v>1176.5409999999999</v>
      </c>
    </row>
    <row r="59" spans="1:9" ht="9.9499999999999993" customHeight="1" x14ac:dyDescent="0.2">
      <c r="A59" s="133">
        <v>19700</v>
      </c>
      <c r="B59" s="107">
        <v>19800</v>
      </c>
      <c r="C59" s="134">
        <f t="shared" si="17"/>
        <v>578.53500000000008</v>
      </c>
      <c r="D59" s="107">
        <v>25700</v>
      </c>
      <c r="E59" s="107">
        <v>25800</v>
      </c>
      <c r="F59" s="134">
        <f t="shared" si="18"/>
        <v>881.54099999999994</v>
      </c>
      <c r="G59" s="107">
        <v>31700</v>
      </c>
      <c r="H59" s="107">
        <v>31800</v>
      </c>
      <c r="I59" s="134">
        <f t="shared" si="19"/>
        <v>1181.5409999999999</v>
      </c>
    </row>
    <row r="60" spans="1:9" ht="9.9499999999999993" customHeight="1" x14ac:dyDescent="0.2">
      <c r="A60" s="133">
        <v>19800</v>
      </c>
      <c r="B60" s="107">
        <v>19900</v>
      </c>
      <c r="C60" s="134">
        <f t="shared" si="17"/>
        <v>582.93500000000006</v>
      </c>
      <c r="D60" s="107">
        <v>25800</v>
      </c>
      <c r="E60" s="107">
        <v>25900</v>
      </c>
      <c r="F60" s="134">
        <f t="shared" si="18"/>
        <v>886.54099999999994</v>
      </c>
      <c r="G60" s="107">
        <v>31800</v>
      </c>
      <c r="H60" s="107">
        <v>31900</v>
      </c>
      <c r="I60" s="134">
        <f t="shared" si="19"/>
        <v>1186.5409999999999</v>
      </c>
    </row>
    <row r="61" spans="1:9" ht="9.9499999999999993" customHeight="1" x14ac:dyDescent="0.2">
      <c r="A61" s="133">
        <v>19900</v>
      </c>
      <c r="B61" s="107">
        <v>20000</v>
      </c>
      <c r="C61" s="134">
        <f t="shared" si="17"/>
        <v>587.33500000000004</v>
      </c>
      <c r="D61" s="107">
        <v>25900</v>
      </c>
      <c r="E61" s="107">
        <v>26000</v>
      </c>
      <c r="F61" s="134">
        <f t="shared" si="18"/>
        <v>891.54099999999994</v>
      </c>
      <c r="G61" s="107">
        <v>31900</v>
      </c>
      <c r="H61" s="107">
        <v>32000</v>
      </c>
      <c r="I61" s="134">
        <f t="shared" si="19"/>
        <v>1191.5409999999999</v>
      </c>
    </row>
    <row r="62" spans="1:9" ht="9.9499999999999993" customHeight="1" x14ac:dyDescent="0.2">
      <c r="A62" s="163"/>
      <c r="B62" s="164"/>
      <c r="C62" s="138"/>
      <c r="D62" s="137"/>
      <c r="E62" s="137"/>
      <c r="F62" s="138"/>
      <c r="G62" s="137"/>
      <c r="H62" s="137"/>
      <c r="I62" s="138"/>
    </row>
    <row r="63" spans="1:9" ht="9.9499999999999993" customHeight="1" x14ac:dyDescent="0.2">
      <c r="A63" s="133">
        <v>20000</v>
      </c>
      <c r="B63" s="107">
        <v>20100</v>
      </c>
      <c r="C63" s="134">
        <f t="shared" ref="C63:C72" si="20">(((+A63+B63)/2)*0.044)+$S$9</f>
        <v>591.73500000000001</v>
      </c>
      <c r="D63" s="107">
        <v>26000</v>
      </c>
      <c r="E63" s="107">
        <v>26100</v>
      </c>
      <c r="F63" s="134">
        <f t="shared" ref="F63:F72" si="21">(((+D63+E63)/2)*0.05)+$S$20</f>
        <v>896.54099999999994</v>
      </c>
      <c r="G63" s="107">
        <v>32000</v>
      </c>
      <c r="H63" s="107">
        <v>32100</v>
      </c>
      <c r="I63" s="134">
        <f t="shared" ref="I63:I72" si="22">(((+G63+H63)/2)*0.05)+$S$20</f>
        <v>1196.5409999999999</v>
      </c>
    </row>
    <row r="64" spans="1:9" ht="9.9499999999999993" customHeight="1" x14ac:dyDescent="0.2">
      <c r="A64" s="133">
        <v>20100</v>
      </c>
      <c r="B64" s="107">
        <v>20200</v>
      </c>
      <c r="C64" s="134">
        <f t="shared" si="20"/>
        <v>596.13499999999999</v>
      </c>
      <c r="D64" s="107">
        <v>26100</v>
      </c>
      <c r="E64" s="107">
        <v>26200</v>
      </c>
      <c r="F64" s="134">
        <f t="shared" si="21"/>
        <v>901.54099999999994</v>
      </c>
      <c r="G64" s="107">
        <v>32100</v>
      </c>
      <c r="H64" s="107">
        <v>32200</v>
      </c>
      <c r="I64" s="134">
        <f t="shared" si="22"/>
        <v>1201.5409999999999</v>
      </c>
    </row>
    <row r="65" spans="1:9" ht="9.9499999999999993" customHeight="1" x14ac:dyDescent="0.2">
      <c r="A65" s="133">
        <v>20200</v>
      </c>
      <c r="B65" s="107">
        <v>20300</v>
      </c>
      <c r="C65" s="134">
        <f t="shared" si="20"/>
        <v>600.53500000000008</v>
      </c>
      <c r="D65" s="107">
        <v>26200</v>
      </c>
      <c r="E65" s="107">
        <v>26300</v>
      </c>
      <c r="F65" s="134">
        <f t="shared" si="21"/>
        <v>906.54099999999994</v>
      </c>
      <c r="G65" s="107">
        <v>32200</v>
      </c>
      <c r="H65" s="107">
        <v>32300</v>
      </c>
      <c r="I65" s="134">
        <f t="shared" si="22"/>
        <v>1206.5409999999999</v>
      </c>
    </row>
    <row r="66" spans="1:9" ht="9.9499999999999993" customHeight="1" x14ac:dyDescent="0.2">
      <c r="A66" s="133">
        <v>20300</v>
      </c>
      <c r="B66" s="107">
        <v>20400</v>
      </c>
      <c r="C66" s="134">
        <f t="shared" si="20"/>
        <v>604.93500000000006</v>
      </c>
      <c r="D66" s="107">
        <v>26300</v>
      </c>
      <c r="E66" s="107">
        <v>26400</v>
      </c>
      <c r="F66" s="134">
        <f t="shared" si="21"/>
        <v>911.54099999999994</v>
      </c>
      <c r="G66" s="107">
        <v>32300</v>
      </c>
      <c r="H66" s="107">
        <v>32400</v>
      </c>
      <c r="I66" s="134">
        <f t="shared" si="22"/>
        <v>1211.5409999999999</v>
      </c>
    </row>
    <row r="67" spans="1:9" ht="9.9499999999999993" customHeight="1" x14ac:dyDescent="0.2">
      <c r="A67" s="133">
        <v>20400</v>
      </c>
      <c r="B67" s="107">
        <v>20500</v>
      </c>
      <c r="C67" s="134">
        <f t="shared" si="20"/>
        <v>609.33500000000004</v>
      </c>
      <c r="D67" s="107">
        <v>26400</v>
      </c>
      <c r="E67" s="107">
        <v>26500</v>
      </c>
      <c r="F67" s="134">
        <f t="shared" si="21"/>
        <v>916.54099999999994</v>
      </c>
      <c r="G67" s="107">
        <v>32400</v>
      </c>
      <c r="H67" s="107">
        <v>32500</v>
      </c>
      <c r="I67" s="134">
        <f t="shared" si="22"/>
        <v>1216.5409999999999</v>
      </c>
    </row>
    <row r="68" spans="1:9" ht="9.9499999999999993" customHeight="1" x14ac:dyDescent="0.2">
      <c r="A68" s="133">
        <v>20500</v>
      </c>
      <c r="B68" s="107">
        <v>20600</v>
      </c>
      <c r="C68" s="134">
        <f t="shared" si="20"/>
        <v>613.73500000000001</v>
      </c>
      <c r="D68" s="107">
        <v>26500</v>
      </c>
      <c r="E68" s="107">
        <v>26600</v>
      </c>
      <c r="F68" s="134">
        <f t="shared" si="21"/>
        <v>921.54099999999994</v>
      </c>
      <c r="G68" s="107">
        <v>32500</v>
      </c>
      <c r="H68" s="107">
        <v>32600</v>
      </c>
      <c r="I68" s="134">
        <f t="shared" si="22"/>
        <v>1221.5409999999999</v>
      </c>
    </row>
    <row r="69" spans="1:9" ht="9.9499999999999993" customHeight="1" x14ac:dyDescent="0.2">
      <c r="A69" s="133">
        <v>20600</v>
      </c>
      <c r="B69" s="107">
        <v>20700</v>
      </c>
      <c r="C69" s="134">
        <f t="shared" si="20"/>
        <v>618.13499999999999</v>
      </c>
      <c r="D69" s="107">
        <v>26600</v>
      </c>
      <c r="E69" s="107">
        <v>26700</v>
      </c>
      <c r="F69" s="134">
        <f t="shared" si="21"/>
        <v>926.54099999999994</v>
      </c>
      <c r="G69" s="107">
        <v>32600</v>
      </c>
      <c r="H69" s="107">
        <v>32700</v>
      </c>
      <c r="I69" s="134">
        <f t="shared" si="22"/>
        <v>1226.5409999999999</v>
      </c>
    </row>
    <row r="70" spans="1:9" ht="9.9499999999999993" customHeight="1" x14ac:dyDescent="0.2">
      <c r="A70" s="133">
        <v>20700</v>
      </c>
      <c r="B70" s="107">
        <v>20800</v>
      </c>
      <c r="C70" s="134">
        <f t="shared" si="20"/>
        <v>622.53500000000008</v>
      </c>
      <c r="D70" s="107">
        <v>26700</v>
      </c>
      <c r="E70" s="107">
        <v>26800</v>
      </c>
      <c r="F70" s="134">
        <f t="shared" si="21"/>
        <v>931.54099999999994</v>
      </c>
      <c r="G70" s="107">
        <v>32700</v>
      </c>
      <c r="H70" s="107">
        <v>32800</v>
      </c>
      <c r="I70" s="134">
        <f t="shared" si="22"/>
        <v>1231.5409999999999</v>
      </c>
    </row>
    <row r="71" spans="1:9" ht="9.9499999999999993" customHeight="1" x14ac:dyDescent="0.2">
      <c r="A71" s="133">
        <v>20800</v>
      </c>
      <c r="B71" s="107">
        <v>20900</v>
      </c>
      <c r="C71" s="134">
        <f t="shared" si="20"/>
        <v>626.93500000000006</v>
      </c>
      <c r="D71" s="107">
        <v>26800</v>
      </c>
      <c r="E71" s="107">
        <v>26900</v>
      </c>
      <c r="F71" s="134">
        <f t="shared" si="21"/>
        <v>936.54099999999994</v>
      </c>
      <c r="G71" s="107">
        <v>32800</v>
      </c>
      <c r="H71" s="107">
        <v>32900</v>
      </c>
      <c r="I71" s="134">
        <f t="shared" si="22"/>
        <v>1236.5409999999999</v>
      </c>
    </row>
    <row r="72" spans="1:9" ht="9.9499999999999993" customHeight="1" x14ac:dyDescent="0.2">
      <c r="A72" s="139">
        <v>20900</v>
      </c>
      <c r="B72" s="168">
        <v>21000</v>
      </c>
      <c r="C72" s="169">
        <f t="shared" si="20"/>
        <v>631.33500000000004</v>
      </c>
      <c r="D72" s="168">
        <v>26900</v>
      </c>
      <c r="E72" s="168">
        <v>27000</v>
      </c>
      <c r="F72" s="169">
        <f t="shared" si="21"/>
        <v>941.54099999999994</v>
      </c>
      <c r="G72" s="168">
        <v>32900</v>
      </c>
      <c r="H72" s="168">
        <v>33000</v>
      </c>
      <c r="I72" s="169">
        <f t="shared" si="22"/>
        <v>1241.5409999999999</v>
      </c>
    </row>
    <row r="73" spans="1:9" ht="9.9499999999999993" customHeight="1" x14ac:dyDescent="0.2"/>
    <row r="74" spans="1:9" ht="9.9499999999999993" customHeight="1" x14ac:dyDescent="0.2"/>
    <row r="75" spans="1:9" ht="9.9499999999999993" customHeight="1" x14ac:dyDescent="0.2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zoomScaleNormal="100" workbookViewId="0">
      <selection activeCell="I74" sqref="I74"/>
    </sheetView>
  </sheetViews>
  <sheetFormatPr defaultRowHeight="12.75" x14ac:dyDescent="0.2"/>
  <sheetData>
    <row r="1" spans="1:19" ht="9.9499999999999993" customHeight="1" x14ac:dyDescent="0.2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499999999999993" customHeight="1" thickBot="1" x14ac:dyDescent="0.25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499999999999993" customHeight="1" thickTop="1" x14ac:dyDescent="0.2">
      <c r="A3" s="20"/>
      <c r="B3" s="21"/>
      <c r="C3" s="4"/>
      <c r="D3" s="20"/>
      <c r="E3" s="21"/>
      <c r="F3" s="4"/>
      <c r="G3" s="20"/>
      <c r="H3" s="21"/>
      <c r="I3" s="4"/>
      <c r="K3" s="93"/>
      <c r="L3" s="94"/>
      <c r="M3" s="94"/>
      <c r="N3" s="94"/>
      <c r="O3" s="94"/>
      <c r="P3" s="94"/>
      <c r="Q3" s="94"/>
      <c r="R3" s="94"/>
      <c r="S3" s="95"/>
    </row>
    <row r="4" spans="1:19" ht="9.9499999999999993" customHeight="1" x14ac:dyDescent="0.2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2" t="s">
        <v>27</v>
      </c>
      <c r="L4" s="81"/>
      <c r="M4" s="81"/>
      <c r="N4" s="81"/>
      <c r="O4" s="81"/>
      <c r="P4" s="81"/>
      <c r="Q4" s="81"/>
      <c r="R4" s="81"/>
      <c r="S4" s="82"/>
    </row>
    <row r="5" spans="1:19" ht="9.9499999999999993" customHeight="1" x14ac:dyDescent="0.2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6" t="s">
        <v>8</v>
      </c>
      <c r="L5" s="97" t="s">
        <v>9</v>
      </c>
      <c r="M5" s="98" t="s">
        <v>12</v>
      </c>
      <c r="N5" s="99" t="s">
        <v>10</v>
      </c>
      <c r="O5" s="100"/>
      <c r="P5" s="100"/>
      <c r="Q5" s="100"/>
      <c r="R5" s="100"/>
      <c r="S5" s="101"/>
    </row>
    <row r="6" spans="1:19" ht="9.9499999999999993" customHeight="1" x14ac:dyDescent="0.2">
      <c r="A6" s="3"/>
      <c r="B6" s="18"/>
      <c r="C6" s="4"/>
      <c r="D6" s="3"/>
      <c r="E6" s="18"/>
      <c r="F6" s="4"/>
      <c r="G6" s="3"/>
      <c r="H6" s="18"/>
      <c r="I6" s="4"/>
      <c r="K6" s="69">
        <v>0</v>
      </c>
      <c r="L6" s="70">
        <v>4499</v>
      </c>
      <c r="M6" s="77">
        <v>8.9999999999999993E-3</v>
      </c>
      <c r="N6" s="44"/>
      <c r="O6" s="39"/>
      <c r="P6" s="39"/>
      <c r="Q6" s="39"/>
      <c r="R6" s="55"/>
      <c r="S6" s="78"/>
    </row>
    <row r="7" spans="1:19" ht="9.9499999999999993" customHeight="1" x14ac:dyDescent="0.2">
      <c r="A7" s="27"/>
      <c r="B7" s="28"/>
      <c r="C7" s="29"/>
      <c r="D7" s="30"/>
      <c r="E7" s="31"/>
      <c r="F7" s="29"/>
      <c r="G7" s="5"/>
      <c r="H7" s="6"/>
      <c r="I7" s="7"/>
      <c r="K7" s="69">
        <f>+L6+1</f>
        <v>4500</v>
      </c>
      <c r="L7" s="70">
        <v>8899</v>
      </c>
      <c r="M7" s="77">
        <v>2.4E-2</v>
      </c>
      <c r="N7" s="45">
        <f>-(L6*(M7-M6))</f>
        <v>-67.484999999999999</v>
      </c>
      <c r="O7" s="39"/>
      <c r="P7" s="39"/>
      <c r="Q7" s="39"/>
      <c r="R7" s="38"/>
      <c r="S7" s="114">
        <f>SUM(N7:R7)</f>
        <v>-67.484999999999999</v>
      </c>
    </row>
    <row r="8" spans="1:19" ht="9.9499999999999993" customHeight="1" x14ac:dyDescent="0.2">
      <c r="A8" s="24">
        <v>33000</v>
      </c>
      <c r="B8" s="25">
        <v>33100</v>
      </c>
      <c r="C8" s="108">
        <f t="shared" ref="C8:C17" si="0">(((+A8+B8)/2)*0.05)+$S$20</f>
        <v>1246.5409999999999</v>
      </c>
      <c r="D8" s="25">
        <v>39000</v>
      </c>
      <c r="E8" s="25">
        <v>39100</v>
      </c>
      <c r="F8" s="26">
        <f t="shared" ref="F8:F17" si="1">(((+D8+E8)/2)*0.06)+$S$21</f>
        <v>1565.0510000000002</v>
      </c>
      <c r="G8" s="24">
        <v>45000</v>
      </c>
      <c r="H8" s="25">
        <v>45100</v>
      </c>
      <c r="I8" s="26">
        <f t="shared" ref="I8:I17" si="2">(((+G8+H8)/2)*0.06)+$S$21</f>
        <v>1925.0510000000002</v>
      </c>
      <c r="K8" s="69">
        <f>+L7+1</f>
        <v>8900</v>
      </c>
      <c r="L8" s="70">
        <v>13399</v>
      </c>
      <c r="M8" s="77">
        <v>3.4000000000000002E-2</v>
      </c>
      <c r="N8" s="45">
        <f>+N7</f>
        <v>-67.484999999999999</v>
      </c>
      <c r="O8" s="40">
        <f>-(L7*(M8-M7))</f>
        <v>-88.990000000000023</v>
      </c>
      <c r="P8" s="2"/>
      <c r="Q8" s="39"/>
      <c r="R8" s="38"/>
      <c r="S8" s="114">
        <f t="shared" ref="S8:S9" si="3">SUM(N8:R8)</f>
        <v>-156.47500000000002</v>
      </c>
    </row>
    <row r="9" spans="1:19" ht="9.9499999999999993" customHeight="1" x14ac:dyDescent="0.2">
      <c r="A9" s="24">
        <v>33100</v>
      </c>
      <c r="B9" s="25">
        <v>33200</v>
      </c>
      <c r="C9" s="109">
        <f t="shared" si="0"/>
        <v>1251.5409999999999</v>
      </c>
      <c r="D9" s="25">
        <v>39100</v>
      </c>
      <c r="E9" s="25">
        <v>39200</v>
      </c>
      <c r="F9" s="26">
        <f t="shared" si="1"/>
        <v>1571.0510000000002</v>
      </c>
      <c r="G9" s="24">
        <v>45100</v>
      </c>
      <c r="H9" s="25">
        <v>45200</v>
      </c>
      <c r="I9" s="26">
        <f t="shared" si="2"/>
        <v>1931.0510000000002</v>
      </c>
      <c r="K9" s="69">
        <f>+L8+1</f>
        <v>13400</v>
      </c>
      <c r="L9" s="70">
        <v>22199</v>
      </c>
      <c r="M9" s="77">
        <v>4.3999999999999997E-2</v>
      </c>
      <c r="N9" s="45">
        <f>+N8</f>
        <v>-67.484999999999999</v>
      </c>
      <c r="O9" s="40">
        <f>+O8</f>
        <v>-88.990000000000023</v>
      </c>
      <c r="P9" s="40">
        <f>-(L8*(M9-M8))</f>
        <v>-133.98999999999992</v>
      </c>
      <c r="Q9" s="39"/>
      <c r="R9" s="38"/>
      <c r="S9" s="114">
        <f t="shared" si="3"/>
        <v>-290.46499999999992</v>
      </c>
    </row>
    <row r="10" spans="1:19" ht="9.9499999999999993" customHeight="1" thickBot="1" x14ac:dyDescent="0.25">
      <c r="A10" s="24">
        <v>33200</v>
      </c>
      <c r="B10" s="25">
        <v>33300</v>
      </c>
      <c r="C10" s="109">
        <f t="shared" si="0"/>
        <v>1256.5409999999999</v>
      </c>
      <c r="D10" s="25">
        <v>39200</v>
      </c>
      <c r="E10" s="25">
        <v>39300</v>
      </c>
      <c r="F10" s="26">
        <f t="shared" si="1"/>
        <v>1577.0510000000002</v>
      </c>
      <c r="G10" s="24">
        <v>45200</v>
      </c>
      <c r="H10" s="25">
        <v>45300</v>
      </c>
      <c r="I10" s="26">
        <f t="shared" si="2"/>
        <v>1937.0510000000002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499999999999993" customHeight="1" thickTop="1" x14ac:dyDescent="0.2">
      <c r="A11" s="24">
        <v>33300</v>
      </c>
      <c r="B11" s="25">
        <v>33400</v>
      </c>
      <c r="C11" s="109">
        <f t="shared" si="0"/>
        <v>1261.5409999999999</v>
      </c>
      <c r="D11" s="25">
        <v>39300</v>
      </c>
      <c r="E11" s="25">
        <v>39400</v>
      </c>
      <c r="F11" s="26">
        <f t="shared" si="1"/>
        <v>1583.0510000000002</v>
      </c>
      <c r="G11" s="24">
        <v>45300</v>
      </c>
      <c r="H11" s="25">
        <v>45400</v>
      </c>
      <c r="I11" s="26">
        <f t="shared" si="2"/>
        <v>1943.0510000000002</v>
      </c>
    </row>
    <row r="12" spans="1:19" ht="9.9499999999999993" customHeight="1" thickBot="1" x14ac:dyDescent="0.25">
      <c r="A12" s="24">
        <v>33400</v>
      </c>
      <c r="B12" s="25">
        <v>33500</v>
      </c>
      <c r="C12" s="109">
        <f t="shared" si="0"/>
        <v>1266.5409999999999</v>
      </c>
      <c r="D12" s="25">
        <v>39400</v>
      </c>
      <c r="E12" s="25">
        <v>39500</v>
      </c>
      <c r="F12" s="26">
        <f t="shared" si="1"/>
        <v>1589.0510000000002</v>
      </c>
      <c r="G12" s="24">
        <v>45400</v>
      </c>
      <c r="H12" s="25">
        <v>45500</v>
      </c>
      <c r="I12" s="26">
        <f t="shared" si="2"/>
        <v>1949.0510000000002</v>
      </c>
    </row>
    <row r="13" spans="1:19" ht="9.9499999999999993" customHeight="1" thickTop="1" x14ac:dyDescent="0.2">
      <c r="A13" s="24">
        <v>33500</v>
      </c>
      <c r="B13" s="25">
        <v>33600</v>
      </c>
      <c r="C13" s="109">
        <f t="shared" si="0"/>
        <v>1271.5409999999999</v>
      </c>
      <c r="D13" s="25">
        <v>39500</v>
      </c>
      <c r="E13" s="25">
        <v>39600</v>
      </c>
      <c r="F13" s="26">
        <f t="shared" si="1"/>
        <v>1595.0510000000002</v>
      </c>
      <c r="G13" s="24">
        <v>45500</v>
      </c>
      <c r="H13" s="25">
        <v>45600</v>
      </c>
      <c r="I13" s="26">
        <f t="shared" si="2"/>
        <v>1955.0510000000002</v>
      </c>
      <c r="K13" s="84"/>
      <c r="L13" s="85"/>
      <c r="M13" s="85"/>
      <c r="N13" s="85"/>
      <c r="O13" s="85"/>
      <c r="P13" s="85"/>
      <c r="Q13" s="85"/>
      <c r="R13" s="85"/>
      <c r="S13" s="86"/>
    </row>
    <row r="14" spans="1:19" ht="9.9499999999999993" customHeight="1" x14ac:dyDescent="0.2">
      <c r="A14" s="24">
        <v>33600</v>
      </c>
      <c r="B14" s="25">
        <v>33700</v>
      </c>
      <c r="C14" s="109">
        <f t="shared" si="0"/>
        <v>1276.5409999999999</v>
      </c>
      <c r="D14" s="25">
        <v>39600</v>
      </c>
      <c r="E14" s="25">
        <v>39700</v>
      </c>
      <c r="F14" s="26">
        <f t="shared" si="1"/>
        <v>1601.0510000000002</v>
      </c>
      <c r="G14" s="24">
        <v>45600</v>
      </c>
      <c r="H14" s="25">
        <v>45700</v>
      </c>
      <c r="I14" s="26">
        <f t="shared" si="2"/>
        <v>1961.0510000000002</v>
      </c>
      <c r="K14" s="103" t="s">
        <v>28</v>
      </c>
      <c r="L14" s="79"/>
      <c r="M14" s="79"/>
      <c r="N14" s="79"/>
      <c r="O14" s="79"/>
      <c r="P14" s="79"/>
      <c r="Q14" s="79"/>
      <c r="R14" s="79"/>
      <c r="S14" s="80"/>
    </row>
    <row r="15" spans="1:19" ht="9.9499999999999993" customHeight="1" x14ac:dyDescent="0.2">
      <c r="A15" s="24">
        <v>33700</v>
      </c>
      <c r="B15" s="25">
        <v>33800</v>
      </c>
      <c r="C15" s="109">
        <f t="shared" si="0"/>
        <v>1281.5409999999999</v>
      </c>
      <c r="D15" s="25">
        <v>39700</v>
      </c>
      <c r="E15" s="25">
        <v>39800</v>
      </c>
      <c r="F15" s="26">
        <f t="shared" si="1"/>
        <v>1607.0510000000002</v>
      </c>
      <c r="G15" s="24">
        <v>45700</v>
      </c>
      <c r="H15" s="25">
        <v>45800</v>
      </c>
      <c r="I15" s="26">
        <f t="shared" si="2"/>
        <v>1967.0510000000002</v>
      </c>
      <c r="K15" s="87" t="s">
        <v>8</v>
      </c>
      <c r="L15" s="88" t="s">
        <v>9</v>
      </c>
      <c r="M15" s="89" t="s">
        <v>12</v>
      </c>
      <c r="N15" s="90" t="s">
        <v>10</v>
      </c>
      <c r="O15" s="91"/>
      <c r="P15" s="91"/>
      <c r="Q15" s="91"/>
      <c r="R15" s="91"/>
      <c r="S15" s="92"/>
    </row>
    <row r="16" spans="1:19" ht="9.9499999999999993" customHeight="1" x14ac:dyDescent="0.2">
      <c r="A16" s="24">
        <v>33800</v>
      </c>
      <c r="B16" s="25">
        <v>33900</v>
      </c>
      <c r="C16" s="109">
        <f t="shared" si="0"/>
        <v>1286.5409999999999</v>
      </c>
      <c r="D16" s="25">
        <v>39800</v>
      </c>
      <c r="E16" s="25">
        <v>39900</v>
      </c>
      <c r="F16" s="26">
        <f t="shared" si="1"/>
        <v>1613.0510000000002</v>
      </c>
      <c r="G16" s="24">
        <v>45800</v>
      </c>
      <c r="H16" s="25">
        <v>45900</v>
      </c>
      <c r="I16" s="26">
        <f t="shared" si="2"/>
        <v>1973.0510000000002</v>
      </c>
      <c r="K16" s="69">
        <v>0</v>
      </c>
      <c r="L16" s="70">
        <v>4499</v>
      </c>
      <c r="M16" s="77">
        <v>8.9999999999999993E-3</v>
      </c>
      <c r="N16" s="44"/>
      <c r="O16" s="39"/>
      <c r="P16" s="39"/>
      <c r="Q16" s="39"/>
      <c r="R16" s="55"/>
      <c r="S16" s="78"/>
    </row>
    <row r="17" spans="1:19" ht="9.9499999999999993" customHeight="1" x14ac:dyDescent="0.2">
      <c r="A17" s="24">
        <v>33900</v>
      </c>
      <c r="B17" s="25">
        <v>34000</v>
      </c>
      <c r="C17" s="109">
        <f t="shared" si="0"/>
        <v>1291.5409999999999</v>
      </c>
      <c r="D17" s="25">
        <v>39900</v>
      </c>
      <c r="E17" s="25">
        <v>40000</v>
      </c>
      <c r="F17" s="26">
        <f t="shared" si="1"/>
        <v>1619.0510000000002</v>
      </c>
      <c r="G17" s="36">
        <v>45900</v>
      </c>
      <c r="H17" s="37">
        <v>46000</v>
      </c>
      <c r="I17" s="26">
        <f t="shared" si="2"/>
        <v>1979.0510000000002</v>
      </c>
      <c r="K17" s="69">
        <f>+L16+1</f>
        <v>4500</v>
      </c>
      <c r="L17" s="70">
        <v>8899</v>
      </c>
      <c r="M17" s="77">
        <v>2.5000000000000001E-2</v>
      </c>
      <c r="N17" s="45">
        <f>-(L16*(M17-M16))</f>
        <v>-71.983999999999995</v>
      </c>
      <c r="O17" s="39"/>
      <c r="P17" s="39"/>
      <c r="Q17" s="39"/>
      <c r="R17" s="38"/>
      <c r="S17" s="114">
        <f t="shared" ref="S17:S21" si="4">SUM(N17:R17)</f>
        <v>-71.983999999999995</v>
      </c>
    </row>
    <row r="18" spans="1:19" ht="9.9499999999999993" customHeight="1" x14ac:dyDescent="0.2">
      <c r="A18" s="30"/>
      <c r="B18" s="31"/>
      <c r="C18" s="110"/>
      <c r="D18" s="6"/>
      <c r="E18" s="6"/>
      <c r="F18" s="29"/>
      <c r="G18" s="34"/>
      <c r="H18" s="35"/>
      <c r="I18" s="29"/>
      <c r="K18" s="69">
        <f>+L17+1</f>
        <v>8900</v>
      </c>
      <c r="L18" s="70">
        <v>13399</v>
      </c>
      <c r="M18" s="77">
        <v>3.5000000000000003E-2</v>
      </c>
      <c r="N18" s="45">
        <f>+N17</f>
        <v>-71.983999999999995</v>
      </c>
      <c r="O18" s="40">
        <f>-(L17*(M18-M17))</f>
        <v>-88.990000000000023</v>
      </c>
      <c r="P18" s="2"/>
      <c r="Q18" s="39"/>
      <c r="R18" s="38"/>
      <c r="S18" s="114">
        <f t="shared" si="4"/>
        <v>-160.97400000000002</v>
      </c>
    </row>
    <row r="19" spans="1:19" ht="9.9499999999999993" customHeight="1" x14ac:dyDescent="0.2">
      <c r="A19" s="24">
        <v>34000</v>
      </c>
      <c r="B19" s="25">
        <v>34100</v>
      </c>
      <c r="C19" s="109">
        <f t="shared" ref="C19:C28" si="5">(((+A19+B19)/2)*0.05)+$S$20</f>
        <v>1296.5409999999999</v>
      </c>
      <c r="D19" s="25">
        <v>40000</v>
      </c>
      <c r="E19" s="25">
        <v>40100</v>
      </c>
      <c r="F19" s="26">
        <f t="shared" ref="F19:F28" si="6">(((+D19+E19)/2)*0.06)+$S$21</f>
        <v>1625.0510000000002</v>
      </c>
      <c r="G19" s="24">
        <v>46000</v>
      </c>
      <c r="H19" s="25">
        <v>46100</v>
      </c>
      <c r="I19" s="26">
        <f t="shared" ref="I19:I28" si="7">(((+G19+H19)/2)*0.06)+$S$21</f>
        <v>1985.0510000000002</v>
      </c>
      <c r="K19" s="69">
        <f>+L18+1</f>
        <v>13400</v>
      </c>
      <c r="L19" s="70">
        <v>22199</v>
      </c>
      <c r="M19" s="77">
        <v>4.4999999999999998E-2</v>
      </c>
      <c r="N19" s="45">
        <f>+N18</f>
        <v>-71.983999999999995</v>
      </c>
      <c r="O19" s="40">
        <f>+O18</f>
        <v>-88.990000000000023</v>
      </c>
      <c r="P19" s="40">
        <f>-(L18*(M19-M18))</f>
        <v>-133.98999999999992</v>
      </c>
      <c r="Q19" s="39"/>
      <c r="R19" s="38"/>
      <c r="S19" s="114">
        <f t="shared" si="4"/>
        <v>-294.96399999999994</v>
      </c>
    </row>
    <row r="20" spans="1:19" ht="9.9499999999999993" customHeight="1" x14ac:dyDescent="0.2">
      <c r="A20" s="24">
        <v>34100</v>
      </c>
      <c r="B20" s="25">
        <v>34200</v>
      </c>
      <c r="C20" s="109">
        <f t="shared" si="5"/>
        <v>1301.5409999999999</v>
      </c>
      <c r="D20" s="25">
        <v>40100</v>
      </c>
      <c r="E20" s="25">
        <v>40200</v>
      </c>
      <c r="F20" s="26">
        <f t="shared" si="6"/>
        <v>1631.0510000000002</v>
      </c>
      <c r="G20" s="24">
        <v>46100</v>
      </c>
      <c r="H20" s="25">
        <v>46200</v>
      </c>
      <c r="I20" s="26">
        <f t="shared" si="7"/>
        <v>1991.0510000000002</v>
      </c>
      <c r="K20" s="69">
        <f t="shared" ref="K20:K21" si="8">+L19+1</f>
        <v>22200</v>
      </c>
      <c r="L20" s="70">
        <v>37199</v>
      </c>
      <c r="M20" s="77">
        <v>0.05</v>
      </c>
      <c r="N20" s="45">
        <f>+N19</f>
        <v>-71.983999999999995</v>
      </c>
      <c r="O20" s="40">
        <f>+O19</f>
        <v>-88.990000000000023</v>
      </c>
      <c r="P20" s="40">
        <f>+P19</f>
        <v>-133.98999999999992</v>
      </c>
      <c r="Q20" s="40">
        <f>-(L19*(M20-M19))</f>
        <v>-110.9950000000001</v>
      </c>
      <c r="R20" s="38"/>
      <c r="S20" s="114">
        <f t="shared" si="4"/>
        <v>-405.95900000000006</v>
      </c>
    </row>
    <row r="21" spans="1:19" ht="9.9499999999999993" customHeight="1" x14ac:dyDescent="0.2">
      <c r="A21" s="24">
        <v>34200</v>
      </c>
      <c r="B21" s="25">
        <v>34300</v>
      </c>
      <c r="C21" s="109">
        <f t="shared" si="5"/>
        <v>1306.5409999999999</v>
      </c>
      <c r="D21" s="25">
        <v>40200</v>
      </c>
      <c r="E21" s="25">
        <v>40300</v>
      </c>
      <c r="F21" s="26">
        <f t="shared" si="6"/>
        <v>1637.0510000000002</v>
      </c>
      <c r="G21" s="24">
        <v>46200</v>
      </c>
      <c r="H21" s="25">
        <v>46300</v>
      </c>
      <c r="I21" s="26">
        <f t="shared" si="7"/>
        <v>1997.0510000000002</v>
      </c>
      <c r="K21" s="69">
        <f t="shared" si="8"/>
        <v>37200</v>
      </c>
      <c r="L21" s="70">
        <v>79300</v>
      </c>
      <c r="M21" s="77">
        <v>0.06</v>
      </c>
      <c r="N21" s="45">
        <f>+N20</f>
        <v>-71.983999999999995</v>
      </c>
      <c r="O21" s="40">
        <f>+O20</f>
        <v>-88.990000000000023</v>
      </c>
      <c r="P21" s="40">
        <f>+P20</f>
        <v>-133.98999999999992</v>
      </c>
      <c r="Q21" s="40">
        <f>+Q20</f>
        <v>-110.9950000000001</v>
      </c>
      <c r="R21" s="43">
        <f>-(L20*(M21-M20))</f>
        <v>-371.98999999999984</v>
      </c>
      <c r="S21" s="114">
        <f t="shared" si="4"/>
        <v>-777.94899999999984</v>
      </c>
    </row>
    <row r="22" spans="1:19" ht="9.9499999999999993" customHeight="1" thickBot="1" x14ac:dyDescent="0.25">
      <c r="A22" s="24">
        <v>34300</v>
      </c>
      <c r="B22" s="25">
        <v>34400</v>
      </c>
      <c r="C22" s="109">
        <f t="shared" si="5"/>
        <v>1311.5409999999999</v>
      </c>
      <c r="D22" s="25">
        <v>40300</v>
      </c>
      <c r="E22" s="25">
        <v>40400</v>
      </c>
      <c r="F22" s="26">
        <f t="shared" si="6"/>
        <v>1643.0510000000002</v>
      </c>
      <c r="G22" s="24">
        <v>46300</v>
      </c>
      <c r="H22" s="25">
        <v>46400</v>
      </c>
      <c r="I22" s="26">
        <f t="shared" si="7"/>
        <v>2003.0510000000002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499999999999993" customHeight="1" thickTop="1" x14ac:dyDescent="0.2">
      <c r="A23" s="24">
        <v>34400</v>
      </c>
      <c r="B23" s="25">
        <v>34500</v>
      </c>
      <c r="C23" s="109">
        <f t="shared" si="5"/>
        <v>1316.5409999999999</v>
      </c>
      <c r="D23" s="25">
        <v>40400</v>
      </c>
      <c r="E23" s="25">
        <v>40500</v>
      </c>
      <c r="F23" s="26">
        <f t="shared" si="6"/>
        <v>1649.0510000000002</v>
      </c>
      <c r="G23" s="24">
        <v>46400</v>
      </c>
      <c r="H23" s="25">
        <v>46500</v>
      </c>
      <c r="I23" s="26">
        <f t="shared" si="7"/>
        <v>2009.0510000000002</v>
      </c>
    </row>
    <row r="24" spans="1:19" ht="9.9499999999999993" customHeight="1" thickBot="1" x14ac:dyDescent="0.25">
      <c r="A24" s="24">
        <v>34500</v>
      </c>
      <c r="B24" s="25">
        <v>34600</v>
      </c>
      <c r="C24" s="109">
        <f t="shared" si="5"/>
        <v>1321.5409999999999</v>
      </c>
      <c r="D24" s="25">
        <v>40500</v>
      </c>
      <c r="E24" s="25">
        <v>40600</v>
      </c>
      <c r="F24" s="26">
        <f t="shared" si="6"/>
        <v>1655.0510000000002</v>
      </c>
      <c r="G24" s="24">
        <v>46500</v>
      </c>
      <c r="H24" s="25">
        <v>46600</v>
      </c>
      <c r="I24" s="26">
        <f t="shared" si="7"/>
        <v>2015.0510000000002</v>
      </c>
    </row>
    <row r="25" spans="1:19" ht="9.9499999999999993" customHeight="1" thickTop="1" x14ac:dyDescent="0.2">
      <c r="A25" s="24">
        <v>34600</v>
      </c>
      <c r="B25" s="25">
        <v>34700</v>
      </c>
      <c r="C25" s="109">
        <f t="shared" si="5"/>
        <v>1326.5409999999999</v>
      </c>
      <c r="D25" s="25">
        <v>40600</v>
      </c>
      <c r="E25" s="25">
        <v>40700</v>
      </c>
      <c r="F25" s="26">
        <f t="shared" si="6"/>
        <v>1661.0510000000002</v>
      </c>
      <c r="G25" s="24">
        <v>46600</v>
      </c>
      <c r="H25" s="25">
        <v>46700</v>
      </c>
      <c r="I25" s="26">
        <f t="shared" si="7"/>
        <v>2021.0510000000002</v>
      </c>
      <c r="K25" s="84"/>
      <c r="L25" s="85"/>
      <c r="M25" s="85"/>
      <c r="N25" s="85"/>
      <c r="O25" s="85"/>
      <c r="P25" s="85"/>
      <c r="Q25" s="85"/>
      <c r="R25" s="85"/>
      <c r="S25" s="86"/>
    </row>
    <row r="26" spans="1:19" ht="9.9499999999999993" customHeight="1" x14ac:dyDescent="0.2">
      <c r="A26" s="24">
        <v>34700</v>
      </c>
      <c r="B26" s="25">
        <v>34800</v>
      </c>
      <c r="C26" s="26">
        <f t="shared" si="5"/>
        <v>1331.5409999999999</v>
      </c>
      <c r="D26" s="25">
        <v>40700</v>
      </c>
      <c r="E26" s="25">
        <v>40800</v>
      </c>
      <c r="F26" s="26">
        <f t="shared" si="6"/>
        <v>1667.0510000000002</v>
      </c>
      <c r="G26" s="24">
        <v>46700</v>
      </c>
      <c r="H26" s="25">
        <v>46800</v>
      </c>
      <c r="I26" s="26">
        <f t="shared" si="7"/>
        <v>2027.0510000000002</v>
      </c>
      <c r="K26" s="103" t="s">
        <v>29</v>
      </c>
      <c r="L26" s="79"/>
      <c r="M26" s="79"/>
      <c r="N26" s="79"/>
      <c r="O26" s="79"/>
      <c r="P26" s="79"/>
      <c r="Q26" s="79"/>
      <c r="R26" s="79"/>
      <c r="S26" s="80"/>
    </row>
    <row r="27" spans="1:19" ht="9.9499999999999993" customHeight="1" x14ac:dyDescent="0.2">
      <c r="A27" s="24">
        <v>34800</v>
      </c>
      <c r="B27" s="25">
        <v>34900</v>
      </c>
      <c r="C27" s="26">
        <f t="shared" si="5"/>
        <v>1336.5409999999999</v>
      </c>
      <c r="D27" s="25">
        <v>40800</v>
      </c>
      <c r="E27" s="25">
        <v>40900</v>
      </c>
      <c r="F27" s="26">
        <f t="shared" si="6"/>
        <v>1673.0510000000002</v>
      </c>
      <c r="G27" s="24">
        <v>46800</v>
      </c>
      <c r="H27" s="25">
        <v>46900</v>
      </c>
      <c r="I27" s="26">
        <f t="shared" si="7"/>
        <v>2033.0510000000002</v>
      </c>
      <c r="K27" s="87" t="s">
        <v>8</v>
      </c>
      <c r="L27" s="88" t="s">
        <v>9</v>
      </c>
      <c r="M27" s="89" t="s">
        <v>12</v>
      </c>
      <c r="N27" s="90" t="s">
        <v>10</v>
      </c>
      <c r="O27" s="91"/>
      <c r="P27" s="91"/>
      <c r="Q27" s="91"/>
      <c r="R27" s="91"/>
      <c r="S27" s="92"/>
    </row>
    <row r="28" spans="1:19" ht="9.9499999999999993" customHeight="1" x14ac:dyDescent="0.2">
      <c r="A28" s="24">
        <v>34900</v>
      </c>
      <c r="B28" s="25">
        <v>35000</v>
      </c>
      <c r="C28" s="26">
        <f t="shared" si="5"/>
        <v>1341.5409999999999</v>
      </c>
      <c r="D28" s="25">
        <v>40900</v>
      </c>
      <c r="E28" s="25">
        <v>41000</v>
      </c>
      <c r="F28" s="26">
        <f t="shared" si="6"/>
        <v>1679.0510000000002</v>
      </c>
      <c r="G28" s="24">
        <v>46900</v>
      </c>
      <c r="H28" s="25">
        <v>47000</v>
      </c>
      <c r="I28" s="26">
        <f t="shared" si="7"/>
        <v>2039.0510000000002</v>
      </c>
      <c r="K28" s="69">
        <v>0</v>
      </c>
      <c r="L28" s="70">
        <v>4499</v>
      </c>
      <c r="M28" s="77">
        <v>8.9999999999999993E-3</v>
      </c>
      <c r="N28" s="44"/>
      <c r="O28" s="39"/>
      <c r="P28" s="39"/>
      <c r="Q28" s="39"/>
      <c r="R28" s="55"/>
      <c r="S28" s="78"/>
    </row>
    <row r="29" spans="1:19" ht="9.9499999999999993" customHeight="1" x14ac:dyDescent="0.2">
      <c r="A29" s="5"/>
      <c r="B29" s="6"/>
      <c r="C29" s="29"/>
      <c r="D29" s="28"/>
      <c r="E29" s="28"/>
      <c r="F29" s="29"/>
      <c r="G29" s="34"/>
      <c r="H29" s="35"/>
      <c r="I29" s="29"/>
      <c r="K29" s="69">
        <f>+L28+1</f>
        <v>4500</v>
      </c>
      <c r="L29" s="70">
        <v>8899</v>
      </c>
      <c r="M29" s="77">
        <v>2.5000000000000001E-2</v>
      </c>
      <c r="N29" s="45">
        <f>-(L28*(M29-M28))</f>
        <v>-71.983999999999995</v>
      </c>
      <c r="O29" s="39"/>
      <c r="P29" s="39"/>
      <c r="Q29" s="39"/>
      <c r="R29" s="38"/>
      <c r="S29" s="114">
        <f t="shared" ref="S29:S33" si="9">SUM(N29:R29)</f>
        <v>-71.983999999999995</v>
      </c>
    </row>
    <row r="30" spans="1:19" ht="9.9499999999999993" customHeight="1" x14ac:dyDescent="0.2">
      <c r="A30" s="24">
        <v>35000</v>
      </c>
      <c r="B30" s="25">
        <v>35100</v>
      </c>
      <c r="C30" s="26">
        <f>(((+A30+B30)/2)*0.05)+$S$20</f>
        <v>1346.5409999999999</v>
      </c>
      <c r="D30" s="25">
        <v>41000</v>
      </c>
      <c r="E30" s="25">
        <v>41100</v>
      </c>
      <c r="F30" s="26">
        <f t="shared" ref="F30:F39" si="10">(((+D30+E30)/2)*0.06)+$S$21</f>
        <v>1685.0510000000002</v>
      </c>
      <c r="G30" s="24">
        <v>47000</v>
      </c>
      <c r="H30" s="25">
        <v>47100</v>
      </c>
      <c r="I30" s="26">
        <f t="shared" ref="I30:I39" si="11">(((+G30+H30)/2)*0.06)+$S$21</f>
        <v>2045.0510000000002</v>
      </c>
      <c r="K30" s="69">
        <f>+L29+1</f>
        <v>8900</v>
      </c>
      <c r="L30" s="70">
        <v>13399</v>
      </c>
      <c r="M30" s="77">
        <v>3.5000000000000003E-2</v>
      </c>
      <c r="N30" s="45">
        <f>+N29</f>
        <v>-71.983999999999995</v>
      </c>
      <c r="O30" s="40">
        <f>-(L29*(M30-M29))</f>
        <v>-88.990000000000023</v>
      </c>
      <c r="P30" s="2"/>
      <c r="Q30" s="39"/>
      <c r="R30" s="38"/>
      <c r="S30" s="114">
        <f t="shared" si="9"/>
        <v>-160.97400000000002</v>
      </c>
    </row>
    <row r="31" spans="1:19" ht="9.9499999999999993" customHeight="1" x14ac:dyDescent="0.2">
      <c r="A31" s="24">
        <v>35100</v>
      </c>
      <c r="B31" s="25">
        <v>35200</v>
      </c>
      <c r="C31" s="26">
        <f t="shared" ref="C31:C53" si="12">(((+A31+B31)/2)*0.05)+$S$20</f>
        <v>1351.5409999999999</v>
      </c>
      <c r="D31" s="25">
        <v>41100</v>
      </c>
      <c r="E31" s="25">
        <v>41200</v>
      </c>
      <c r="F31" s="26">
        <f t="shared" si="10"/>
        <v>1691.0510000000002</v>
      </c>
      <c r="G31" s="24">
        <v>47100</v>
      </c>
      <c r="H31" s="25">
        <v>47200</v>
      </c>
      <c r="I31" s="26">
        <f t="shared" si="11"/>
        <v>2051.0510000000004</v>
      </c>
      <c r="K31" s="69">
        <f>+L30+1</f>
        <v>13400</v>
      </c>
      <c r="L31" s="70">
        <v>22199</v>
      </c>
      <c r="M31" s="77">
        <v>4.4999999999999998E-2</v>
      </c>
      <c r="N31" s="45">
        <f>+N30</f>
        <v>-71.983999999999995</v>
      </c>
      <c r="O31" s="40">
        <f>+O30</f>
        <v>-88.990000000000023</v>
      </c>
      <c r="P31" s="40">
        <f>-(L30*(M31-M30))</f>
        <v>-133.98999999999992</v>
      </c>
      <c r="Q31" s="39"/>
      <c r="R31" s="38"/>
      <c r="S31" s="114">
        <f t="shared" si="9"/>
        <v>-294.96399999999994</v>
      </c>
    </row>
    <row r="32" spans="1:19" ht="9.9499999999999993" customHeight="1" x14ac:dyDescent="0.2">
      <c r="A32" s="24">
        <v>35200</v>
      </c>
      <c r="B32" s="25">
        <v>35300</v>
      </c>
      <c r="C32" s="26">
        <f t="shared" si="12"/>
        <v>1356.5409999999999</v>
      </c>
      <c r="D32" s="25">
        <v>41200</v>
      </c>
      <c r="E32" s="25">
        <v>41300</v>
      </c>
      <c r="F32" s="26">
        <f t="shared" si="10"/>
        <v>1697.0510000000002</v>
      </c>
      <c r="G32" s="24">
        <v>47200</v>
      </c>
      <c r="H32" s="25">
        <v>47300</v>
      </c>
      <c r="I32" s="26">
        <f t="shared" si="11"/>
        <v>2057.0510000000004</v>
      </c>
      <c r="K32" s="69">
        <f t="shared" ref="K32:K33" si="13">+L31+1</f>
        <v>22200</v>
      </c>
      <c r="L32" s="70">
        <v>37199</v>
      </c>
      <c r="M32" s="77">
        <v>0.06</v>
      </c>
      <c r="N32" s="45">
        <f>+N31</f>
        <v>-71.983999999999995</v>
      </c>
      <c r="O32" s="40">
        <f>+O31</f>
        <v>-88.990000000000023</v>
      </c>
      <c r="P32" s="40">
        <f>+P31</f>
        <v>-133.98999999999992</v>
      </c>
      <c r="Q32" s="40">
        <f>-(L31*(M32-M31))</f>
        <v>-332.98500000000001</v>
      </c>
      <c r="R32" s="38"/>
      <c r="S32" s="114">
        <f t="shared" si="9"/>
        <v>-627.94899999999996</v>
      </c>
    </row>
    <row r="33" spans="1:19" ht="9.9499999999999993" customHeight="1" x14ac:dyDescent="0.2">
      <c r="A33" s="24">
        <v>35300</v>
      </c>
      <c r="B33" s="25">
        <v>35400</v>
      </c>
      <c r="C33" s="26">
        <f t="shared" si="12"/>
        <v>1361.5409999999999</v>
      </c>
      <c r="D33" s="25">
        <v>41300</v>
      </c>
      <c r="E33" s="25">
        <v>41400</v>
      </c>
      <c r="F33" s="26">
        <f t="shared" si="10"/>
        <v>1703.0510000000002</v>
      </c>
      <c r="G33" s="24">
        <v>47300</v>
      </c>
      <c r="H33" s="25">
        <v>47400</v>
      </c>
      <c r="I33" s="26">
        <f t="shared" si="11"/>
        <v>2063.0510000000004</v>
      </c>
      <c r="K33" s="69">
        <f t="shared" si="13"/>
        <v>37200</v>
      </c>
      <c r="L33" s="70" t="s">
        <v>11</v>
      </c>
      <c r="M33" s="77">
        <v>6.9000000000000006E-2</v>
      </c>
      <c r="N33" s="45">
        <f>+N32</f>
        <v>-71.983999999999995</v>
      </c>
      <c r="O33" s="40">
        <f>+O32</f>
        <v>-88.990000000000023</v>
      </c>
      <c r="P33" s="40">
        <f>+P32</f>
        <v>-133.98999999999992</v>
      </c>
      <c r="Q33" s="40">
        <f>+Q32</f>
        <v>-332.98500000000001</v>
      </c>
      <c r="R33" s="43">
        <f>-(L32*(M33-M32))</f>
        <v>-334.79100000000028</v>
      </c>
      <c r="S33" s="114">
        <f t="shared" si="9"/>
        <v>-962.74000000000024</v>
      </c>
    </row>
    <row r="34" spans="1:19" ht="9.9499999999999993" customHeight="1" thickBot="1" x14ac:dyDescent="0.25">
      <c r="A34" s="24">
        <v>35400</v>
      </c>
      <c r="B34" s="25">
        <v>35500</v>
      </c>
      <c r="C34" s="26">
        <f t="shared" si="12"/>
        <v>1366.5409999999999</v>
      </c>
      <c r="D34" s="25">
        <v>41400</v>
      </c>
      <c r="E34" s="25">
        <v>41500</v>
      </c>
      <c r="F34" s="26">
        <f t="shared" si="10"/>
        <v>1709.0510000000002</v>
      </c>
      <c r="G34" s="24">
        <v>47400</v>
      </c>
      <c r="H34" s="25">
        <v>47500</v>
      </c>
      <c r="I34" s="26">
        <f t="shared" si="11"/>
        <v>2069.0510000000004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499999999999993" customHeight="1" thickTop="1" x14ac:dyDescent="0.2">
      <c r="A35" s="24">
        <v>35500</v>
      </c>
      <c r="B35" s="25">
        <v>35600</v>
      </c>
      <c r="C35" s="26">
        <f t="shared" si="12"/>
        <v>1371.5409999999999</v>
      </c>
      <c r="D35" s="25">
        <v>41500</v>
      </c>
      <c r="E35" s="25">
        <v>41600</v>
      </c>
      <c r="F35" s="26">
        <f t="shared" si="10"/>
        <v>1715.0510000000002</v>
      </c>
      <c r="G35" s="24">
        <v>47500</v>
      </c>
      <c r="H35" s="25">
        <v>47600</v>
      </c>
      <c r="I35" s="26">
        <f t="shared" si="11"/>
        <v>2075.0510000000004</v>
      </c>
    </row>
    <row r="36" spans="1:19" ht="9.9499999999999993" customHeight="1" x14ac:dyDescent="0.2">
      <c r="A36" s="24">
        <v>35600</v>
      </c>
      <c r="B36" s="25">
        <v>35700</v>
      </c>
      <c r="C36" s="26">
        <f t="shared" si="12"/>
        <v>1376.5409999999999</v>
      </c>
      <c r="D36" s="25">
        <v>41600</v>
      </c>
      <c r="E36" s="25">
        <v>41700</v>
      </c>
      <c r="F36" s="26">
        <f t="shared" si="10"/>
        <v>1721.0510000000002</v>
      </c>
      <c r="G36" s="24">
        <v>47600</v>
      </c>
      <c r="H36" s="25">
        <v>47700</v>
      </c>
      <c r="I36" s="26">
        <f t="shared" si="11"/>
        <v>2081.0510000000004</v>
      </c>
    </row>
    <row r="37" spans="1:19" ht="9.9499999999999993" customHeight="1" x14ac:dyDescent="0.2">
      <c r="A37" s="24">
        <v>35700</v>
      </c>
      <c r="B37" s="25">
        <v>35800</v>
      </c>
      <c r="C37" s="26">
        <f t="shared" si="12"/>
        <v>1381.5409999999999</v>
      </c>
      <c r="D37" s="25">
        <v>41700</v>
      </c>
      <c r="E37" s="25">
        <v>41800</v>
      </c>
      <c r="F37" s="26">
        <f t="shared" si="10"/>
        <v>1727.0510000000002</v>
      </c>
      <c r="G37" s="24">
        <v>47700</v>
      </c>
      <c r="H37" s="25">
        <v>47800</v>
      </c>
      <c r="I37" s="26">
        <f t="shared" si="11"/>
        <v>2087.0510000000004</v>
      </c>
    </row>
    <row r="38" spans="1:19" ht="9.9499999999999993" customHeight="1" x14ac:dyDescent="0.2">
      <c r="A38" s="24">
        <v>35800</v>
      </c>
      <c r="B38" s="25">
        <v>35900</v>
      </c>
      <c r="C38" s="26">
        <f t="shared" si="12"/>
        <v>1386.5409999999999</v>
      </c>
      <c r="D38" s="25">
        <v>41800</v>
      </c>
      <c r="E38" s="25">
        <v>41900</v>
      </c>
      <c r="F38" s="26">
        <f t="shared" si="10"/>
        <v>1733.0510000000002</v>
      </c>
      <c r="G38" s="24">
        <v>47800</v>
      </c>
      <c r="H38" s="25">
        <v>47900</v>
      </c>
      <c r="I38" s="26">
        <f t="shared" si="11"/>
        <v>2093.0510000000004</v>
      </c>
    </row>
    <row r="39" spans="1:19" ht="9.9499999999999993" customHeight="1" x14ac:dyDescent="0.2">
      <c r="A39" s="24">
        <v>35900</v>
      </c>
      <c r="B39" s="25">
        <v>36000</v>
      </c>
      <c r="C39" s="26">
        <f t="shared" si="12"/>
        <v>1391.5409999999999</v>
      </c>
      <c r="D39" s="25">
        <v>41900</v>
      </c>
      <c r="E39" s="25">
        <v>42000</v>
      </c>
      <c r="F39" s="26">
        <f t="shared" si="10"/>
        <v>1739.0510000000002</v>
      </c>
      <c r="G39" s="24">
        <v>47900</v>
      </c>
      <c r="H39" s="25">
        <v>48000</v>
      </c>
      <c r="I39" s="26">
        <f t="shared" si="11"/>
        <v>2099.0510000000004</v>
      </c>
    </row>
    <row r="40" spans="1:19" ht="9.9499999999999993" customHeight="1" x14ac:dyDescent="0.2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499999999999993" customHeight="1" x14ac:dyDescent="0.2">
      <c r="A41" s="24">
        <v>36000</v>
      </c>
      <c r="B41" s="25">
        <v>36100</v>
      </c>
      <c r="C41" s="26">
        <f t="shared" si="12"/>
        <v>1396.5409999999999</v>
      </c>
      <c r="D41" s="25">
        <v>42000</v>
      </c>
      <c r="E41" s="25">
        <v>42100</v>
      </c>
      <c r="F41" s="26">
        <f t="shared" ref="F41:F50" si="14">(((+D41+E41)/2)*0.06)+$S$21</f>
        <v>1745.0510000000002</v>
      </c>
      <c r="G41" s="24">
        <v>48000</v>
      </c>
      <c r="H41" s="25">
        <v>48100</v>
      </c>
      <c r="I41" s="26">
        <f t="shared" ref="I41:I50" si="15">(((+G41+H41)/2)*0.06)+$S$21</f>
        <v>2105.0510000000004</v>
      </c>
    </row>
    <row r="42" spans="1:19" ht="9.9499999999999993" customHeight="1" x14ac:dyDescent="0.2">
      <c r="A42" s="24">
        <v>36100</v>
      </c>
      <c r="B42" s="25">
        <v>36200</v>
      </c>
      <c r="C42" s="26">
        <f t="shared" si="12"/>
        <v>1401.5409999999999</v>
      </c>
      <c r="D42" s="25">
        <v>42100</v>
      </c>
      <c r="E42" s="25">
        <v>42200</v>
      </c>
      <c r="F42" s="26">
        <f t="shared" si="14"/>
        <v>1751.0510000000002</v>
      </c>
      <c r="G42" s="24">
        <v>48100</v>
      </c>
      <c r="H42" s="25">
        <v>48200</v>
      </c>
      <c r="I42" s="26">
        <f t="shared" si="15"/>
        <v>2111.0510000000004</v>
      </c>
    </row>
    <row r="43" spans="1:19" ht="9.9499999999999993" customHeight="1" x14ac:dyDescent="0.2">
      <c r="A43" s="24">
        <v>36200</v>
      </c>
      <c r="B43" s="25">
        <v>36300</v>
      </c>
      <c r="C43" s="26">
        <f t="shared" si="12"/>
        <v>1406.5409999999999</v>
      </c>
      <c r="D43" s="25">
        <v>42200</v>
      </c>
      <c r="E43" s="25">
        <v>42300</v>
      </c>
      <c r="F43" s="26">
        <f t="shared" si="14"/>
        <v>1757.0510000000002</v>
      </c>
      <c r="G43" s="24">
        <v>48200</v>
      </c>
      <c r="H43" s="25">
        <v>48300</v>
      </c>
      <c r="I43" s="26">
        <f t="shared" si="15"/>
        <v>2117.0510000000004</v>
      </c>
    </row>
    <row r="44" spans="1:19" ht="9.9499999999999993" customHeight="1" x14ac:dyDescent="0.2">
      <c r="A44" s="24">
        <v>36300</v>
      </c>
      <c r="B44" s="25">
        <v>36400</v>
      </c>
      <c r="C44" s="26">
        <f t="shared" si="12"/>
        <v>1411.5409999999999</v>
      </c>
      <c r="D44" s="25">
        <v>42300</v>
      </c>
      <c r="E44" s="25">
        <v>42400</v>
      </c>
      <c r="F44" s="26">
        <f t="shared" si="14"/>
        <v>1763.0510000000002</v>
      </c>
      <c r="G44" s="24">
        <v>48300</v>
      </c>
      <c r="H44" s="25">
        <v>48400</v>
      </c>
      <c r="I44" s="26">
        <f t="shared" si="15"/>
        <v>2123.0510000000004</v>
      </c>
    </row>
    <row r="45" spans="1:19" ht="9.9499999999999993" customHeight="1" x14ac:dyDescent="0.2">
      <c r="A45" s="24">
        <v>36400</v>
      </c>
      <c r="B45" s="25">
        <v>36500</v>
      </c>
      <c r="C45" s="26">
        <f t="shared" si="12"/>
        <v>1416.5409999999999</v>
      </c>
      <c r="D45" s="25">
        <v>42400</v>
      </c>
      <c r="E45" s="25">
        <v>42500</v>
      </c>
      <c r="F45" s="26">
        <f t="shared" si="14"/>
        <v>1769.0510000000002</v>
      </c>
      <c r="G45" s="24">
        <v>48400</v>
      </c>
      <c r="H45" s="25">
        <v>48500</v>
      </c>
      <c r="I45" s="26">
        <f t="shared" si="15"/>
        <v>2129.0510000000004</v>
      </c>
    </row>
    <row r="46" spans="1:19" ht="9.9499999999999993" customHeight="1" x14ac:dyDescent="0.2">
      <c r="A46" s="24">
        <v>36500</v>
      </c>
      <c r="B46" s="25">
        <v>36600</v>
      </c>
      <c r="C46" s="26">
        <f t="shared" si="12"/>
        <v>1421.5409999999999</v>
      </c>
      <c r="D46" s="25">
        <v>42500</v>
      </c>
      <c r="E46" s="25">
        <v>42600</v>
      </c>
      <c r="F46" s="26">
        <f t="shared" si="14"/>
        <v>1775.0510000000002</v>
      </c>
      <c r="G46" s="24">
        <v>48500</v>
      </c>
      <c r="H46" s="25">
        <v>48600</v>
      </c>
      <c r="I46" s="26">
        <f t="shared" si="15"/>
        <v>2135.0510000000004</v>
      </c>
    </row>
    <row r="47" spans="1:19" ht="9.9499999999999993" customHeight="1" x14ac:dyDescent="0.2">
      <c r="A47" s="24">
        <v>36600</v>
      </c>
      <c r="B47" s="25">
        <v>36700</v>
      </c>
      <c r="C47" s="26">
        <f t="shared" si="12"/>
        <v>1426.5409999999999</v>
      </c>
      <c r="D47" s="25">
        <v>42600</v>
      </c>
      <c r="E47" s="25">
        <v>42700</v>
      </c>
      <c r="F47" s="26">
        <f t="shared" si="14"/>
        <v>1781.0510000000002</v>
      </c>
      <c r="G47" s="24">
        <v>48600</v>
      </c>
      <c r="H47" s="25">
        <v>48700</v>
      </c>
      <c r="I47" s="26">
        <f t="shared" si="15"/>
        <v>2141.0510000000004</v>
      </c>
    </row>
    <row r="48" spans="1:19" ht="9.9499999999999993" customHeight="1" x14ac:dyDescent="0.2">
      <c r="A48" s="24">
        <v>36700</v>
      </c>
      <c r="B48" s="25">
        <v>36800</v>
      </c>
      <c r="C48" s="26">
        <f t="shared" si="12"/>
        <v>1431.5409999999999</v>
      </c>
      <c r="D48" s="25">
        <v>42700</v>
      </c>
      <c r="E48" s="25">
        <v>42800</v>
      </c>
      <c r="F48" s="26">
        <f t="shared" si="14"/>
        <v>1787.0510000000002</v>
      </c>
      <c r="G48" s="24">
        <v>48700</v>
      </c>
      <c r="H48" s="25">
        <v>48800</v>
      </c>
      <c r="I48" s="26">
        <f t="shared" si="15"/>
        <v>2147.0510000000004</v>
      </c>
    </row>
    <row r="49" spans="1:9" ht="9.9499999999999993" customHeight="1" x14ac:dyDescent="0.2">
      <c r="A49" s="24">
        <v>36800</v>
      </c>
      <c r="B49" s="25">
        <v>36900</v>
      </c>
      <c r="C49" s="26">
        <f t="shared" si="12"/>
        <v>1436.5409999999999</v>
      </c>
      <c r="D49" s="25">
        <v>42800</v>
      </c>
      <c r="E49" s="25">
        <v>42900</v>
      </c>
      <c r="F49" s="26">
        <f t="shared" si="14"/>
        <v>1793.0510000000002</v>
      </c>
      <c r="G49" s="24">
        <v>48800</v>
      </c>
      <c r="H49" s="25">
        <v>48900</v>
      </c>
      <c r="I49" s="26">
        <f t="shared" si="15"/>
        <v>2153.0510000000004</v>
      </c>
    </row>
    <row r="50" spans="1:9" ht="9.9499999999999993" customHeight="1" x14ac:dyDescent="0.2">
      <c r="A50" s="24">
        <v>36900</v>
      </c>
      <c r="B50" s="25">
        <v>37000</v>
      </c>
      <c r="C50" s="26">
        <f t="shared" si="12"/>
        <v>1441.5409999999999</v>
      </c>
      <c r="D50" s="25">
        <v>42900</v>
      </c>
      <c r="E50" s="25">
        <v>43000</v>
      </c>
      <c r="F50" s="26">
        <f t="shared" si="14"/>
        <v>1799.0510000000002</v>
      </c>
      <c r="G50" s="24">
        <v>48900</v>
      </c>
      <c r="H50" s="25">
        <v>49000</v>
      </c>
      <c r="I50" s="26">
        <f t="shared" si="15"/>
        <v>2159.0510000000004</v>
      </c>
    </row>
    <row r="51" spans="1:9" ht="9.9499999999999993" customHeight="1" x14ac:dyDescent="0.2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499999999999993" customHeight="1" x14ac:dyDescent="0.2">
      <c r="A52" s="24">
        <v>37000</v>
      </c>
      <c r="B52" s="25">
        <v>37100</v>
      </c>
      <c r="C52" s="26">
        <f t="shared" si="12"/>
        <v>1446.5409999999999</v>
      </c>
      <c r="D52" s="25">
        <v>43000</v>
      </c>
      <c r="E52" s="25">
        <v>43100</v>
      </c>
      <c r="F52" s="26">
        <f t="shared" ref="F52:F61" si="16">(((+D52+E52)/2)*0.06)+$S$21</f>
        <v>1805.0510000000002</v>
      </c>
      <c r="G52" s="24">
        <v>49000</v>
      </c>
      <c r="H52" s="25">
        <v>49100</v>
      </c>
      <c r="I52" s="26">
        <f t="shared" ref="I52:I61" si="17">(((+G52+H52)/2)*0.06)+$S$21</f>
        <v>2165.0510000000004</v>
      </c>
    </row>
    <row r="53" spans="1:9" ht="9.9499999999999993" customHeight="1" x14ac:dyDescent="0.2">
      <c r="A53" s="24">
        <v>37100</v>
      </c>
      <c r="B53" s="25">
        <v>37200</v>
      </c>
      <c r="C53" s="26">
        <f t="shared" si="12"/>
        <v>1451.5409999999999</v>
      </c>
      <c r="D53" s="25">
        <v>43100</v>
      </c>
      <c r="E53" s="25">
        <v>43200</v>
      </c>
      <c r="F53" s="26">
        <f t="shared" si="16"/>
        <v>1811.0510000000002</v>
      </c>
      <c r="G53" s="24">
        <v>49100</v>
      </c>
      <c r="H53" s="25">
        <v>49200</v>
      </c>
      <c r="I53" s="26">
        <f t="shared" si="17"/>
        <v>2171.0510000000004</v>
      </c>
    </row>
    <row r="54" spans="1:9" ht="9.9499999999999993" customHeight="1" x14ac:dyDescent="0.2">
      <c r="A54" s="24">
        <v>37200</v>
      </c>
      <c r="B54" s="25">
        <v>37300</v>
      </c>
      <c r="C54" s="26">
        <f>(((+A54+B54)/2)*0.06)+$S$21</f>
        <v>1457.0510000000002</v>
      </c>
      <c r="D54" s="25">
        <v>43200</v>
      </c>
      <c r="E54" s="25">
        <v>43300</v>
      </c>
      <c r="F54" s="26">
        <f t="shared" si="16"/>
        <v>1817.0510000000002</v>
      </c>
      <c r="G54" s="24">
        <v>49200</v>
      </c>
      <c r="H54" s="25">
        <v>49300</v>
      </c>
      <c r="I54" s="26">
        <f t="shared" si="17"/>
        <v>2177.0510000000004</v>
      </c>
    </row>
    <row r="55" spans="1:9" ht="9.9499999999999993" customHeight="1" x14ac:dyDescent="0.2">
      <c r="A55" s="24">
        <v>37300</v>
      </c>
      <c r="B55" s="25">
        <v>37400</v>
      </c>
      <c r="C55" s="26">
        <f t="shared" ref="C55:C72" si="18">(((+A55+B55)/2)*0.06)+$S$21</f>
        <v>1463.0510000000002</v>
      </c>
      <c r="D55" s="25">
        <v>43300</v>
      </c>
      <c r="E55" s="25">
        <v>43400</v>
      </c>
      <c r="F55" s="26">
        <f t="shared" si="16"/>
        <v>1823.0510000000002</v>
      </c>
      <c r="G55" s="24">
        <v>49300</v>
      </c>
      <c r="H55" s="25">
        <v>49400</v>
      </c>
      <c r="I55" s="26">
        <f t="shared" si="17"/>
        <v>2183.0510000000004</v>
      </c>
    </row>
    <row r="56" spans="1:9" ht="9.9499999999999993" customHeight="1" x14ac:dyDescent="0.2">
      <c r="A56" s="24">
        <v>37400</v>
      </c>
      <c r="B56" s="25">
        <v>37500</v>
      </c>
      <c r="C56" s="26">
        <f t="shared" si="18"/>
        <v>1469.0510000000002</v>
      </c>
      <c r="D56" s="25">
        <v>43400</v>
      </c>
      <c r="E56" s="25">
        <v>43500</v>
      </c>
      <c r="F56" s="26">
        <f t="shared" si="16"/>
        <v>1829.0510000000002</v>
      </c>
      <c r="G56" s="24">
        <v>49400</v>
      </c>
      <c r="H56" s="25">
        <v>49500</v>
      </c>
      <c r="I56" s="26">
        <f t="shared" si="17"/>
        <v>2189.0510000000004</v>
      </c>
    </row>
    <row r="57" spans="1:9" ht="9.9499999999999993" customHeight="1" x14ac:dyDescent="0.2">
      <c r="A57" s="24">
        <v>37500</v>
      </c>
      <c r="B57" s="25">
        <v>37600</v>
      </c>
      <c r="C57" s="26">
        <f t="shared" si="18"/>
        <v>1475.0510000000002</v>
      </c>
      <c r="D57" s="25">
        <v>43500</v>
      </c>
      <c r="E57" s="25">
        <v>43600</v>
      </c>
      <c r="F57" s="26">
        <f t="shared" si="16"/>
        <v>1835.0510000000002</v>
      </c>
      <c r="G57" s="24">
        <v>49500</v>
      </c>
      <c r="H57" s="25">
        <v>49600</v>
      </c>
      <c r="I57" s="26">
        <f t="shared" si="17"/>
        <v>2195.0510000000004</v>
      </c>
    </row>
    <row r="58" spans="1:9" ht="9.9499999999999993" customHeight="1" x14ac:dyDescent="0.2">
      <c r="A58" s="24">
        <v>37600</v>
      </c>
      <c r="B58" s="25">
        <v>37700</v>
      </c>
      <c r="C58" s="26">
        <f t="shared" si="18"/>
        <v>1481.0510000000002</v>
      </c>
      <c r="D58" s="25">
        <v>43600</v>
      </c>
      <c r="E58" s="25">
        <v>43700</v>
      </c>
      <c r="F58" s="26">
        <f t="shared" si="16"/>
        <v>1841.0510000000002</v>
      </c>
      <c r="G58" s="24">
        <v>49600</v>
      </c>
      <c r="H58" s="25">
        <v>49700</v>
      </c>
      <c r="I58" s="26">
        <f t="shared" si="17"/>
        <v>2201.0510000000004</v>
      </c>
    </row>
    <row r="59" spans="1:9" ht="9.9499999999999993" customHeight="1" x14ac:dyDescent="0.2">
      <c r="A59" s="24">
        <v>37700</v>
      </c>
      <c r="B59" s="25">
        <v>37800</v>
      </c>
      <c r="C59" s="26">
        <f t="shared" si="18"/>
        <v>1487.0510000000002</v>
      </c>
      <c r="D59" s="25">
        <v>43700</v>
      </c>
      <c r="E59" s="25">
        <v>43800</v>
      </c>
      <c r="F59" s="26">
        <f t="shared" si="16"/>
        <v>1847.0510000000002</v>
      </c>
      <c r="G59" s="24">
        <v>49700</v>
      </c>
      <c r="H59" s="25">
        <v>49800</v>
      </c>
      <c r="I59" s="26">
        <f t="shared" si="17"/>
        <v>2207.0510000000004</v>
      </c>
    </row>
    <row r="60" spans="1:9" ht="9.9499999999999993" customHeight="1" x14ac:dyDescent="0.2">
      <c r="A60" s="24">
        <v>37800</v>
      </c>
      <c r="B60" s="25">
        <v>37900</v>
      </c>
      <c r="C60" s="26">
        <f t="shared" si="18"/>
        <v>1493.0510000000002</v>
      </c>
      <c r="D60" s="25">
        <v>43800</v>
      </c>
      <c r="E60" s="25">
        <v>43900</v>
      </c>
      <c r="F60" s="26">
        <f t="shared" si="16"/>
        <v>1853.0510000000002</v>
      </c>
      <c r="G60" s="24">
        <v>49800</v>
      </c>
      <c r="H60" s="25">
        <v>49900</v>
      </c>
      <c r="I60" s="26">
        <f t="shared" si="17"/>
        <v>2213.0510000000004</v>
      </c>
    </row>
    <row r="61" spans="1:9" ht="9.9499999999999993" customHeight="1" thickBot="1" x14ac:dyDescent="0.25">
      <c r="A61" s="24">
        <v>37900</v>
      </c>
      <c r="B61" s="25">
        <v>38000</v>
      </c>
      <c r="C61" s="26">
        <f t="shared" si="18"/>
        <v>1499.0510000000002</v>
      </c>
      <c r="D61" s="25">
        <v>43900</v>
      </c>
      <c r="E61" s="25">
        <v>44000</v>
      </c>
      <c r="F61" s="26">
        <f t="shared" si="16"/>
        <v>1859.0510000000002</v>
      </c>
      <c r="G61" s="32">
        <v>49900</v>
      </c>
      <c r="H61" s="33">
        <v>50000</v>
      </c>
      <c r="I61" s="26">
        <f t="shared" si="17"/>
        <v>2219.0510000000004</v>
      </c>
    </row>
    <row r="62" spans="1:9" ht="9.9499999999999993" customHeight="1" x14ac:dyDescent="0.2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499999999999993" customHeight="1" x14ac:dyDescent="0.2">
      <c r="A63" s="24">
        <v>38000</v>
      </c>
      <c r="B63" s="25">
        <v>38100</v>
      </c>
      <c r="C63" s="26">
        <f t="shared" si="18"/>
        <v>1505.0510000000002</v>
      </c>
      <c r="D63" s="25">
        <v>44000</v>
      </c>
      <c r="E63" s="25">
        <v>44100</v>
      </c>
      <c r="F63" s="26">
        <f t="shared" ref="F63:F72" si="19">(((+D63+E63)/2)*0.06)+$S$21</f>
        <v>1865.0510000000002</v>
      </c>
      <c r="G63" s="25">
        <v>50000</v>
      </c>
      <c r="H63" s="25">
        <v>50100</v>
      </c>
      <c r="I63" s="26">
        <f t="shared" ref="I63:I72" si="20">(((+G63+H63)/2)*0.06)+$S$21</f>
        <v>2225.0510000000004</v>
      </c>
    </row>
    <row r="64" spans="1:9" ht="9.9499999999999993" customHeight="1" x14ac:dyDescent="0.2">
      <c r="A64" s="24">
        <v>38100</v>
      </c>
      <c r="B64" s="25">
        <v>38200</v>
      </c>
      <c r="C64" s="26">
        <f t="shared" si="18"/>
        <v>1511.0510000000002</v>
      </c>
      <c r="D64" s="25">
        <v>44100</v>
      </c>
      <c r="E64" s="25">
        <v>44200</v>
      </c>
      <c r="F64" s="26">
        <f t="shared" si="19"/>
        <v>1871.0510000000002</v>
      </c>
      <c r="G64" s="25">
        <v>50100</v>
      </c>
      <c r="H64" s="25">
        <v>50200</v>
      </c>
      <c r="I64" s="26">
        <f t="shared" si="20"/>
        <v>2231.0510000000004</v>
      </c>
    </row>
    <row r="65" spans="1:9" ht="9.9499999999999993" customHeight="1" x14ac:dyDescent="0.2">
      <c r="A65" s="24">
        <v>38200</v>
      </c>
      <c r="B65" s="25">
        <v>38300</v>
      </c>
      <c r="C65" s="26">
        <f t="shared" si="18"/>
        <v>1517.0510000000002</v>
      </c>
      <c r="D65" s="25">
        <v>44200</v>
      </c>
      <c r="E65" s="25">
        <v>44300</v>
      </c>
      <c r="F65" s="26">
        <f t="shared" si="19"/>
        <v>1877.0510000000002</v>
      </c>
      <c r="G65" s="25">
        <v>50200</v>
      </c>
      <c r="H65" s="25">
        <v>50300</v>
      </c>
      <c r="I65" s="26">
        <f t="shared" si="20"/>
        <v>2237.0510000000004</v>
      </c>
    </row>
    <row r="66" spans="1:9" ht="9.9499999999999993" customHeight="1" x14ac:dyDescent="0.2">
      <c r="A66" s="24">
        <v>38300</v>
      </c>
      <c r="B66" s="25">
        <v>38400</v>
      </c>
      <c r="C66" s="26">
        <f t="shared" si="18"/>
        <v>1523.0510000000002</v>
      </c>
      <c r="D66" s="25">
        <v>44300</v>
      </c>
      <c r="E66" s="25">
        <v>44400</v>
      </c>
      <c r="F66" s="26">
        <f t="shared" si="19"/>
        <v>1883.0510000000002</v>
      </c>
      <c r="G66" s="25">
        <v>50300</v>
      </c>
      <c r="H66" s="25">
        <v>50400</v>
      </c>
      <c r="I66" s="26">
        <f t="shared" si="20"/>
        <v>2243.0510000000004</v>
      </c>
    </row>
    <row r="67" spans="1:9" ht="9.9499999999999993" customHeight="1" x14ac:dyDescent="0.2">
      <c r="A67" s="24">
        <v>38400</v>
      </c>
      <c r="B67" s="25">
        <v>38500</v>
      </c>
      <c r="C67" s="26">
        <f t="shared" si="18"/>
        <v>1529.0510000000002</v>
      </c>
      <c r="D67" s="25">
        <v>44400</v>
      </c>
      <c r="E67" s="25">
        <v>44500</v>
      </c>
      <c r="F67" s="26">
        <f t="shared" si="19"/>
        <v>1889.0510000000002</v>
      </c>
      <c r="G67" s="25">
        <v>50400</v>
      </c>
      <c r="H67" s="25">
        <v>50500</v>
      </c>
      <c r="I67" s="26">
        <f t="shared" si="20"/>
        <v>2249.0510000000004</v>
      </c>
    </row>
    <row r="68" spans="1:9" ht="9.9499999999999993" customHeight="1" x14ac:dyDescent="0.2">
      <c r="A68" s="24">
        <v>38500</v>
      </c>
      <c r="B68" s="25">
        <v>38600</v>
      </c>
      <c r="C68" s="26">
        <f t="shared" si="18"/>
        <v>1535.0510000000002</v>
      </c>
      <c r="D68" s="25">
        <v>44500</v>
      </c>
      <c r="E68" s="25">
        <v>44600</v>
      </c>
      <c r="F68" s="26">
        <f t="shared" si="19"/>
        <v>1895.0510000000002</v>
      </c>
      <c r="G68" s="25">
        <v>50500</v>
      </c>
      <c r="H68" s="25">
        <v>50600</v>
      </c>
      <c r="I68" s="26">
        <f t="shared" si="20"/>
        <v>2255.0510000000004</v>
      </c>
    </row>
    <row r="69" spans="1:9" ht="9.9499999999999993" customHeight="1" x14ac:dyDescent="0.2">
      <c r="A69" s="24">
        <v>38600</v>
      </c>
      <c r="B69" s="25">
        <v>38700</v>
      </c>
      <c r="C69" s="26">
        <f t="shared" si="18"/>
        <v>1541.0510000000002</v>
      </c>
      <c r="D69" s="25">
        <v>44600</v>
      </c>
      <c r="E69" s="25">
        <v>44700</v>
      </c>
      <c r="F69" s="26">
        <f t="shared" si="19"/>
        <v>1901.0510000000002</v>
      </c>
      <c r="G69" s="25">
        <v>50600</v>
      </c>
      <c r="H69" s="25">
        <v>50700</v>
      </c>
      <c r="I69" s="26">
        <f t="shared" si="20"/>
        <v>2261.0510000000004</v>
      </c>
    </row>
    <row r="70" spans="1:9" ht="9.9499999999999993" customHeight="1" x14ac:dyDescent="0.2">
      <c r="A70" s="24">
        <v>38700</v>
      </c>
      <c r="B70" s="25">
        <v>38800</v>
      </c>
      <c r="C70" s="26">
        <f t="shared" si="18"/>
        <v>1547.0510000000002</v>
      </c>
      <c r="D70" s="25">
        <v>44700</v>
      </c>
      <c r="E70" s="25">
        <v>44800</v>
      </c>
      <c r="F70" s="26">
        <f t="shared" si="19"/>
        <v>1907.0510000000002</v>
      </c>
      <c r="G70" s="25">
        <v>50700</v>
      </c>
      <c r="H70" s="25">
        <v>50800</v>
      </c>
      <c r="I70" s="26">
        <f t="shared" si="20"/>
        <v>2267.0510000000004</v>
      </c>
    </row>
    <row r="71" spans="1:9" ht="9.9499999999999993" customHeight="1" x14ac:dyDescent="0.2">
      <c r="A71" s="24">
        <v>38800</v>
      </c>
      <c r="B71" s="25">
        <v>38900</v>
      </c>
      <c r="C71" s="26">
        <f t="shared" si="18"/>
        <v>1553.0510000000002</v>
      </c>
      <c r="D71" s="25">
        <v>44800</v>
      </c>
      <c r="E71" s="25">
        <v>44900</v>
      </c>
      <c r="F71" s="26">
        <f t="shared" si="19"/>
        <v>1913.0510000000002</v>
      </c>
      <c r="G71" s="25">
        <v>50800</v>
      </c>
      <c r="H71" s="25">
        <v>50900</v>
      </c>
      <c r="I71" s="26">
        <f t="shared" si="20"/>
        <v>2273.0510000000004</v>
      </c>
    </row>
    <row r="72" spans="1:9" ht="9.9499999999999993" customHeight="1" x14ac:dyDescent="0.2">
      <c r="A72" s="36">
        <v>38900</v>
      </c>
      <c r="B72" s="37">
        <v>39000</v>
      </c>
      <c r="C72" s="104">
        <f t="shared" si="18"/>
        <v>1559.0510000000002</v>
      </c>
      <c r="D72" s="36">
        <v>44900</v>
      </c>
      <c r="E72" s="37">
        <v>45000</v>
      </c>
      <c r="F72" s="104">
        <f t="shared" si="19"/>
        <v>1919.0510000000002</v>
      </c>
      <c r="G72" s="37">
        <v>50900</v>
      </c>
      <c r="H72" s="37">
        <v>51000</v>
      </c>
      <c r="I72" s="104">
        <f t="shared" si="20"/>
        <v>2279.0510000000004</v>
      </c>
    </row>
    <row r="73" spans="1:9" ht="9.9499999999999993" customHeight="1" x14ac:dyDescent="0.2">
      <c r="C73" s="25"/>
    </row>
    <row r="74" spans="1:9" ht="9.9499999999999993" customHeight="1" x14ac:dyDescent="0.2"/>
    <row r="75" spans="1:9" ht="9.9499999999999993" customHeight="1" x14ac:dyDescent="0.2"/>
    <row r="76" spans="1:9" ht="9.9499999999999993" customHeight="1" x14ac:dyDescent="0.2"/>
    <row r="77" spans="1:9" ht="9.9499999999999993" customHeight="1" x14ac:dyDescent="0.2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7"/>
  <sheetViews>
    <sheetView topLeftCell="A19" zoomScaleNormal="100" workbookViewId="0">
      <selection activeCell="I75" sqref="I75"/>
    </sheetView>
  </sheetViews>
  <sheetFormatPr defaultRowHeight="12.75" x14ac:dyDescent="0.2"/>
  <sheetData>
    <row r="1" spans="1:19" ht="9.9499999999999993" customHeight="1" x14ac:dyDescent="0.2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499999999999993" customHeight="1" thickBot="1" x14ac:dyDescent="0.25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499999999999993" customHeight="1" thickTop="1" x14ac:dyDescent="0.2">
      <c r="A3" s="20"/>
      <c r="B3" s="21"/>
      <c r="C3" s="4"/>
      <c r="D3" s="20"/>
      <c r="E3" s="21"/>
      <c r="F3" s="4"/>
      <c r="G3" s="20"/>
      <c r="H3" s="21"/>
      <c r="I3" s="4"/>
      <c r="K3" s="93"/>
      <c r="L3" s="94"/>
      <c r="M3" s="94"/>
      <c r="N3" s="94"/>
      <c r="O3" s="94"/>
      <c r="P3" s="94"/>
      <c r="Q3" s="94"/>
      <c r="R3" s="94"/>
      <c r="S3" s="95"/>
    </row>
    <row r="4" spans="1:19" ht="9.9499999999999993" customHeight="1" x14ac:dyDescent="0.2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2" t="s">
        <v>27</v>
      </c>
      <c r="L4" s="81"/>
      <c r="M4" s="81"/>
      <c r="N4" s="81"/>
      <c r="O4" s="81"/>
      <c r="P4" s="81"/>
      <c r="Q4" s="81"/>
      <c r="R4" s="81"/>
      <c r="S4" s="82"/>
    </row>
    <row r="5" spans="1:19" ht="9.9499999999999993" customHeight="1" x14ac:dyDescent="0.2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6" t="s">
        <v>8</v>
      </c>
      <c r="L5" s="97" t="s">
        <v>9</v>
      </c>
      <c r="M5" s="98" t="s">
        <v>12</v>
      </c>
      <c r="N5" s="99" t="s">
        <v>10</v>
      </c>
      <c r="O5" s="100"/>
      <c r="P5" s="100"/>
      <c r="Q5" s="100"/>
      <c r="R5" s="100"/>
      <c r="S5" s="101"/>
    </row>
    <row r="6" spans="1:19" ht="9.9499999999999993" customHeight="1" x14ac:dyDescent="0.2">
      <c r="A6" s="3"/>
      <c r="B6" s="18"/>
      <c r="C6" s="4"/>
      <c r="D6" s="3"/>
      <c r="E6" s="18"/>
      <c r="F6" s="4"/>
      <c r="G6" s="3"/>
      <c r="H6" s="18"/>
      <c r="I6" s="4"/>
      <c r="K6" s="69">
        <v>0</v>
      </c>
      <c r="L6" s="70">
        <v>4499</v>
      </c>
      <c r="M6" s="77">
        <v>8.9999999999999993E-3</v>
      </c>
      <c r="N6" s="44"/>
      <c r="O6" s="39"/>
      <c r="P6" s="39"/>
      <c r="Q6" s="39"/>
      <c r="R6" s="55"/>
      <c r="S6" s="78"/>
    </row>
    <row r="7" spans="1:19" ht="9.9499999999999993" customHeight="1" x14ac:dyDescent="0.2">
      <c r="A7" s="27"/>
      <c r="B7" s="28"/>
      <c r="C7" s="29"/>
      <c r="D7" s="30"/>
      <c r="E7" s="31"/>
      <c r="F7" s="29"/>
      <c r="G7" s="5"/>
      <c r="H7" s="6"/>
      <c r="I7" s="7"/>
      <c r="K7" s="69">
        <f>+L6+1</f>
        <v>4500</v>
      </c>
      <c r="L7" s="70">
        <v>8899</v>
      </c>
      <c r="M7" s="77">
        <v>2.4E-2</v>
      </c>
      <c r="N7" s="45">
        <f>-(L6*(M7-M6))</f>
        <v>-67.484999999999999</v>
      </c>
      <c r="O7" s="39"/>
      <c r="P7" s="39"/>
      <c r="Q7" s="39"/>
      <c r="R7" s="38"/>
      <c r="S7" s="114">
        <f>SUM(N7:R7)</f>
        <v>-67.484999999999999</v>
      </c>
    </row>
    <row r="8" spans="1:19" ht="9.9499999999999993" customHeight="1" x14ac:dyDescent="0.2">
      <c r="A8" s="24">
        <v>51000</v>
      </c>
      <c r="B8" s="25">
        <v>51100</v>
      </c>
      <c r="C8" s="26">
        <f>(((+A8+B8)/2)*0.06)+$S$21</f>
        <v>2285.0510000000004</v>
      </c>
      <c r="D8" s="24">
        <v>57000</v>
      </c>
      <c r="E8" s="25">
        <v>57100</v>
      </c>
      <c r="F8" s="26">
        <f t="shared" ref="F8:F17" si="0">(((+D8+E8)/2)*0.06)+$S$21</f>
        <v>2645.0510000000004</v>
      </c>
      <c r="G8" s="24">
        <v>63000</v>
      </c>
      <c r="H8" s="25">
        <v>63100</v>
      </c>
      <c r="I8" s="26">
        <f t="shared" ref="I8:I17" si="1">(((+G8+H8)/2)*0.06)+$S$21</f>
        <v>3005.0510000000004</v>
      </c>
      <c r="K8" s="69">
        <f>+L7+1</f>
        <v>8900</v>
      </c>
      <c r="L8" s="70">
        <v>13399</v>
      </c>
      <c r="M8" s="77">
        <v>3.4000000000000002E-2</v>
      </c>
      <c r="N8" s="45">
        <f>+N7</f>
        <v>-67.484999999999999</v>
      </c>
      <c r="O8" s="40">
        <f>-(L7*(M8-M7))</f>
        <v>-88.990000000000023</v>
      </c>
      <c r="P8" s="2"/>
      <c r="Q8" s="39"/>
      <c r="R8" s="38"/>
      <c r="S8" s="114">
        <f t="shared" ref="S8:S9" si="2">SUM(N8:R8)</f>
        <v>-156.47500000000002</v>
      </c>
    </row>
    <row r="9" spans="1:19" ht="9.9499999999999993" customHeight="1" x14ac:dyDescent="0.2">
      <c r="A9" s="24">
        <v>51100</v>
      </c>
      <c r="B9" s="25">
        <v>51200</v>
      </c>
      <c r="C9" s="26">
        <f t="shared" ref="C9:C17" si="3">(((+A9+B9)/2)*0.06)+$S$21</f>
        <v>2291.0510000000004</v>
      </c>
      <c r="D9" s="25">
        <v>57100</v>
      </c>
      <c r="E9" s="25">
        <v>57200</v>
      </c>
      <c r="F9" s="26">
        <f t="shared" si="0"/>
        <v>2651.0510000000004</v>
      </c>
      <c r="G9" s="24">
        <v>63100</v>
      </c>
      <c r="H9" s="25">
        <v>63200</v>
      </c>
      <c r="I9" s="26">
        <f t="shared" si="1"/>
        <v>3011.0510000000004</v>
      </c>
      <c r="K9" s="69">
        <f>+L8+1</f>
        <v>13400</v>
      </c>
      <c r="L9" s="70">
        <v>22199</v>
      </c>
      <c r="M9" s="77">
        <v>4.3999999999999997E-2</v>
      </c>
      <c r="N9" s="45">
        <f>+N8</f>
        <v>-67.484999999999999</v>
      </c>
      <c r="O9" s="40">
        <f>+O8</f>
        <v>-88.990000000000023</v>
      </c>
      <c r="P9" s="40">
        <f>-(L8*(M9-M8))</f>
        <v>-133.98999999999992</v>
      </c>
      <c r="Q9" s="39"/>
      <c r="R9" s="38"/>
      <c r="S9" s="114">
        <f t="shared" si="2"/>
        <v>-290.46499999999992</v>
      </c>
    </row>
    <row r="10" spans="1:19" ht="9.9499999999999993" customHeight="1" thickBot="1" x14ac:dyDescent="0.25">
      <c r="A10" s="24">
        <v>51200</v>
      </c>
      <c r="B10" s="25">
        <v>51300</v>
      </c>
      <c r="C10" s="26">
        <f t="shared" si="3"/>
        <v>2297.0510000000004</v>
      </c>
      <c r="D10" s="24">
        <v>57200</v>
      </c>
      <c r="E10" s="25">
        <v>57300</v>
      </c>
      <c r="F10" s="26">
        <f t="shared" si="0"/>
        <v>2657.0510000000004</v>
      </c>
      <c r="G10" s="24">
        <v>63200</v>
      </c>
      <c r="H10" s="25">
        <v>63300</v>
      </c>
      <c r="I10" s="26">
        <f t="shared" si="1"/>
        <v>3017.0510000000004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499999999999993" customHeight="1" thickTop="1" x14ac:dyDescent="0.2">
      <c r="A11" s="24">
        <v>51300</v>
      </c>
      <c r="B11" s="25">
        <v>51400</v>
      </c>
      <c r="C11" s="26">
        <f t="shared" si="3"/>
        <v>2303.0510000000004</v>
      </c>
      <c r="D11" s="25">
        <v>57300</v>
      </c>
      <c r="E11" s="25">
        <v>57400</v>
      </c>
      <c r="F11" s="26">
        <f t="shared" si="0"/>
        <v>2663.0510000000004</v>
      </c>
      <c r="G11" s="24">
        <v>63300</v>
      </c>
      <c r="H11" s="25">
        <v>63400</v>
      </c>
      <c r="I11" s="26">
        <f t="shared" si="1"/>
        <v>3023.0510000000004</v>
      </c>
    </row>
    <row r="12" spans="1:19" ht="9.9499999999999993" customHeight="1" thickBot="1" x14ac:dyDescent="0.25">
      <c r="A12" s="24">
        <v>51400</v>
      </c>
      <c r="B12" s="25">
        <v>51500</v>
      </c>
      <c r="C12" s="26">
        <f t="shared" si="3"/>
        <v>2309.0510000000004</v>
      </c>
      <c r="D12" s="24">
        <v>57400</v>
      </c>
      <c r="E12" s="25">
        <v>57500</v>
      </c>
      <c r="F12" s="26">
        <f t="shared" si="0"/>
        <v>2669.0510000000004</v>
      </c>
      <c r="G12" s="24">
        <v>63400</v>
      </c>
      <c r="H12" s="25">
        <v>63500</v>
      </c>
      <c r="I12" s="26">
        <f t="shared" si="1"/>
        <v>3029.0510000000004</v>
      </c>
    </row>
    <row r="13" spans="1:19" ht="9.9499999999999993" customHeight="1" thickTop="1" x14ac:dyDescent="0.2">
      <c r="A13" s="24">
        <v>51500</v>
      </c>
      <c r="B13" s="25">
        <v>51600</v>
      </c>
      <c r="C13" s="26">
        <f t="shared" si="3"/>
        <v>2315.0510000000004</v>
      </c>
      <c r="D13" s="25">
        <v>57500</v>
      </c>
      <c r="E13" s="25">
        <v>57600</v>
      </c>
      <c r="F13" s="26">
        <f t="shared" si="0"/>
        <v>2675.0510000000004</v>
      </c>
      <c r="G13" s="24">
        <v>63500</v>
      </c>
      <c r="H13" s="25">
        <v>63600</v>
      </c>
      <c r="I13" s="26">
        <f t="shared" si="1"/>
        <v>3035.0510000000004</v>
      </c>
      <c r="K13" s="84"/>
      <c r="L13" s="85"/>
      <c r="M13" s="85"/>
      <c r="N13" s="85"/>
      <c r="O13" s="85"/>
      <c r="P13" s="85"/>
      <c r="Q13" s="85"/>
      <c r="R13" s="85"/>
      <c r="S13" s="86"/>
    </row>
    <row r="14" spans="1:19" ht="9.9499999999999993" customHeight="1" x14ac:dyDescent="0.2">
      <c r="A14" s="24">
        <v>51600</v>
      </c>
      <c r="B14" s="25">
        <v>51700</v>
      </c>
      <c r="C14" s="26">
        <f t="shared" si="3"/>
        <v>2321.0510000000004</v>
      </c>
      <c r="D14" s="24">
        <v>57600</v>
      </c>
      <c r="E14" s="25">
        <v>57700</v>
      </c>
      <c r="F14" s="26">
        <f t="shared" si="0"/>
        <v>2681.0510000000004</v>
      </c>
      <c r="G14" s="24">
        <v>63600</v>
      </c>
      <c r="H14" s="25">
        <v>63700</v>
      </c>
      <c r="I14" s="26">
        <f t="shared" si="1"/>
        <v>3041.0510000000004</v>
      </c>
      <c r="K14" s="103" t="s">
        <v>28</v>
      </c>
      <c r="L14" s="79"/>
      <c r="M14" s="79"/>
      <c r="N14" s="79"/>
      <c r="O14" s="79"/>
      <c r="P14" s="79"/>
      <c r="Q14" s="79"/>
      <c r="R14" s="79"/>
      <c r="S14" s="80"/>
    </row>
    <row r="15" spans="1:19" ht="9.9499999999999993" customHeight="1" x14ac:dyDescent="0.2">
      <c r="A15" s="24">
        <v>51700</v>
      </c>
      <c r="B15" s="25">
        <v>51800</v>
      </c>
      <c r="C15" s="26">
        <f t="shared" si="3"/>
        <v>2327.0510000000004</v>
      </c>
      <c r="D15" s="25">
        <v>57700</v>
      </c>
      <c r="E15" s="25">
        <v>57800</v>
      </c>
      <c r="F15" s="26">
        <f t="shared" si="0"/>
        <v>2687.0510000000004</v>
      </c>
      <c r="G15" s="24">
        <v>63700</v>
      </c>
      <c r="H15" s="25">
        <v>63800</v>
      </c>
      <c r="I15" s="26">
        <f t="shared" si="1"/>
        <v>3047.0510000000004</v>
      </c>
      <c r="K15" s="87" t="s">
        <v>8</v>
      </c>
      <c r="L15" s="88" t="s">
        <v>9</v>
      </c>
      <c r="M15" s="89" t="s">
        <v>12</v>
      </c>
      <c r="N15" s="90" t="s">
        <v>10</v>
      </c>
      <c r="O15" s="91"/>
      <c r="P15" s="91"/>
      <c r="Q15" s="91"/>
      <c r="R15" s="91"/>
      <c r="S15" s="92"/>
    </row>
    <row r="16" spans="1:19" ht="9.9499999999999993" customHeight="1" x14ac:dyDescent="0.2">
      <c r="A16" s="24">
        <v>51800</v>
      </c>
      <c r="B16" s="25">
        <v>51900</v>
      </c>
      <c r="C16" s="26">
        <f t="shared" si="3"/>
        <v>2333.0510000000004</v>
      </c>
      <c r="D16" s="24">
        <v>57800</v>
      </c>
      <c r="E16" s="25">
        <v>57900</v>
      </c>
      <c r="F16" s="26">
        <f t="shared" si="0"/>
        <v>2693.0510000000004</v>
      </c>
      <c r="G16" s="24">
        <v>63800</v>
      </c>
      <c r="H16" s="25">
        <v>63900</v>
      </c>
      <c r="I16" s="26">
        <f t="shared" si="1"/>
        <v>3053.0510000000004</v>
      </c>
      <c r="K16" s="69">
        <v>0</v>
      </c>
      <c r="L16" s="70">
        <v>4499</v>
      </c>
      <c r="M16" s="77">
        <v>8.9999999999999993E-3</v>
      </c>
      <c r="N16" s="44"/>
      <c r="O16" s="39"/>
      <c r="P16" s="39"/>
      <c r="Q16" s="39"/>
      <c r="R16" s="55"/>
      <c r="S16" s="78"/>
    </row>
    <row r="17" spans="1:19" ht="9.9499999999999993" customHeight="1" x14ac:dyDescent="0.2">
      <c r="A17" s="24">
        <v>51900</v>
      </c>
      <c r="B17" s="25">
        <v>52000</v>
      </c>
      <c r="C17" s="26">
        <f t="shared" si="3"/>
        <v>2339.0510000000004</v>
      </c>
      <c r="D17" s="25">
        <v>57900</v>
      </c>
      <c r="E17" s="25">
        <v>58000</v>
      </c>
      <c r="F17" s="26">
        <f t="shared" si="0"/>
        <v>2699.0510000000004</v>
      </c>
      <c r="G17" s="24">
        <v>63900</v>
      </c>
      <c r="H17" s="25">
        <v>64000</v>
      </c>
      <c r="I17" s="26">
        <f t="shared" si="1"/>
        <v>3059.0510000000004</v>
      </c>
      <c r="K17" s="69">
        <f>+L16+1</f>
        <v>4500</v>
      </c>
      <c r="L17" s="70">
        <v>8899</v>
      </c>
      <c r="M17" s="77">
        <v>2.5000000000000001E-2</v>
      </c>
      <c r="N17" s="45">
        <f>-(L16*(M17-M16))</f>
        <v>-71.983999999999995</v>
      </c>
      <c r="O17" s="39"/>
      <c r="P17" s="39"/>
      <c r="Q17" s="39"/>
      <c r="R17" s="38"/>
      <c r="S17" s="114">
        <f t="shared" ref="S17:S21" si="4">SUM(N17:R17)</f>
        <v>-71.983999999999995</v>
      </c>
    </row>
    <row r="18" spans="1:19" ht="9.9499999999999993" customHeight="1" x14ac:dyDescent="0.2">
      <c r="A18" s="30"/>
      <c r="B18" s="31"/>
      <c r="C18" s="29"/>
      <c r="D18" s="6"/>
      <c r="E18" s="6"/>
      <c r="F18" s="29"/>
      <c r="G18" s="34"/>
      <c r="H18" s="35"/>
      <c r="I18" s="29"/>
      <c r="K18" s="69">
        <f>+L17+1</f>
        <v>8900</v>
      </c>
      <c r="L18" s="70">
        <v>13399</v>
      </c>
      <c r="M18" s="77">
        <v>3.5000000000000003E-2</v>
      </c>
      <c r="N18" s="45">
        <f>+N17</f>
        <v>-71.983999999999995</v>
      </c>
      <c r="O18" s="40">
        <f>-(L17*(M18-M17))</f>
        <v>-88.990000000000023</v>
      </c>
      <c r="P18" s="2"/>
      <c r="Q18" s="39"/>
      <c r="R18" s="38"/>
      <c r="S18" s="114">
        <f t="shared" si="4"/>
        <v>-160.97400000000002</v>
      </c>
    </row>
    <row r="19" spans="1:19" ht="9.9499999999999993" customHeight="1" x14ac:dyDescent="0.2">
      <c r="A19" s="24">
        <v>52000</v>
      </c>
      <c r="B19" s="25">
        <v>52100</v>
      </c>
      <c r="C19" s="26">
        <f t="shared" ref="C19:C28" si="5">(((+A19+B19)/2)*0.06)+$S$21</f>
        <v>2345.0510000000004</v>
      </c>
      <c r="D19" s="25">
        <v>58000</v>
      </c>
      <c r="E19" s="25">
        <v>58100</v>
      </c>
      <c r="F19" s="26">
        <f t="shared" ref="F19:F28" si="6">(((+D19+E19)/2)*0.06)+$S$21</f>
        <v>2705.0510000000004</v>
      </c>
      <c r="G19" s="24">
        <v>64000</v>
      </c>
      <c r="H19" s="25">
        <v>64100</v>
      </c>
      <c r="I19" s="26">
        <f t="shared" ref="I19:I28" si="7">(((+G19+H19)/2)*0.06)+$S$21</f>
        <v>3065.0510000000004</v>
      </c>
      <c r="K19" s="69">
        <f>+L18+1</f>
        <v>13400</v>
      </c>
      <c r="L19" s="70">
        <v>22199</v>
      </c>
      <c r="M19" s="77">
        <v>4.4999999999999998E-2</v>
      </c>
      <c r="N19" s="45">
        <f>+N18</f>
        <v>-71.983999999999995</v>
      </c>
      <c r="O19" s="40">
        <f>+O18</f>
        <v>-88.990000000000023</v>
      </c>
      <c r="P19" s="40">
        <f>-(L18*(M19-M18))</f>
        <v>-133.98999999999992</v>
      </c>
      <c r="Q19" s="39"/>
      <c r="R19" s="38"/>
      <c r="S19" s="114">
        <f t="shared" si="4"/>
        <v>-294.96399999999994</v>
      </c>
    </row>
    <row r="20" spans="1:19" ht="9.9499999999999993" customHeight="1" x14ac:dyDescent="0.2">
      <c r="A20" s="24">
        <v>52100</v>
      </c>
      <c r="B20" s="25">
        <v>52200</v>
      </c>
      <c r="C20" s="26">
        <f t="shared" si="5"/>
        <v>2351.0510000000004</v>
      </c>
      <c r="D20" s="25">
        <v>58100</v>
      </c>
      <c r="E20" s="25">
        <v>58200</v>
      </c>
      <c r="F20" s="26">
        <f t="shared" si="6"/>
        <v>2711.0510000000004</v>
      </c>
      <c r="G20" s="24">
        <v>64100</v>
      </c>
      <c r="H20" s="25">
        <v>64200</v>
      </c>
      <c r="I20" s="26">
        <f t="shared" si="7"/>
        <v>3071.0510000000004</v>
      </c>
      <c r="K20" s="69">
        <f t="shared" ref="K20:K21" si="8">+L19+1</f>
        <v>22200</v>
      </c>
      <c r="L20" s="70">
        <v>37199</v>
      </c>
      <c r="M20" s="77">
        <v>0.05</v>
      </c>
      <c r="N20" s="45">
        <f>+N19</f>
        <v>-71.983999999999995</v>
      </c>
      <c r="O20" s="40">
        <f>+O19</f>
        <v>-88.990000000000023</v>
      </c>
      <c r="P20" s="40">
        <f>+P19</f>
        <v>-133.98999999999992</v>
      </c>
      <c r="Q20" s="40">
        <f>-(L19*(M20-M19))</f>
        <v>-110.9950000000001</v>
      </c>
      <c r="R20" s="38"/>
      <c r="S20" s="114">
        <f t="shared" si="4"/>
        <v>-405.95900000000006</v>
      </c>
    </row>
    <row r="21" spans="1:19" ht="9.9499999999999993" customHeight="1" x14ac:dyDescent="0.2">
      <c r="A21" s="24">
        <v>52200</v>
      </c>
      <c r="B21" s="25">
        <v>52300</v>
      </c>
      <c r="C21" s="26">
        <f t="shared" si="5"/>
        <v>2357.0510000000004</v>
      </c>
      <c r="D21" s="25">
        <v>58200</v>
      </c>
      <c r="E21" s="25">
        <v>58300</v>
      </c>
      <c r="F21" s="26">
        <f t="shared" si="6"/>
        <v>2717.0510000000004</v>
      </c>
      <c r="G21" s="24">
        <v>64200</v>
      </c>
      <c r="H21" s="25">
        <v>64300</v>
      </c>
      <c r="I21" s="26">
        <f t="shared" si="7"/>
        <v>3077.0510000000004</v>
      </c>
      <c r="K21" s="69">
        <f t="shared" si="8"/>
        <v>37200</v>
      </c>
      <c r="L21" s="70">
        <v>79300</v>
      </c>
      <c r="M21" s="77">
        <v>0.06</v>
      </c>
      <c r="N21" s="45">
        <f>+N20</f>
        <v>-71.983999999999995</v>
      </c>
      <c r="O21" s="40">
        <f>+O20</f>
        <v>-88.990000000000023</v>
      </c>
      <c r="P21" s="40">
        <f>+P20</f>
        <v>-133.98999999999992</v>
      </c>
      <c r="Q21" s="40">
        <f>+Q20</f>
        <v>-110.9950000000001</v>
      </c>
      <c r="R21" s="43">
        <f>-(L20*(M21-M20))</f>
        <v>-371.98999999999984</v>
      </c>
      <c r="S21" s="114">
        <f t="shared" si="4"/>
        <v>-777.94899999999984</v>
      </c>
    </row>
    <row r="22" spans="1:19" ht="9.9499999999999993" customHeight="1" thickBot="1" x14ac:dyDescent="0.25">
      <c r="A22" s="24">
        <v>52300</v>
      </c>
      <c r="B22" s="25">
        <v>52400</v>
      </c>
      <c r="C22" s="26">
        <f t="shared" si="5"/>
        <v>2363.0510000000004</v>
      </c>
      <c r="D22" s="25">
        <v>58300</v>
      </c>
      <c r="E22" s="25">
        <v>58400</v>
      </c>
      <c r="F22" s="26">
        <f t="shared" si="6"/>
        <v>2723.0510000000004</v>
      </c>
      <c r="G22" s="24">
        <v>64300</v>
      </c>
      <c r="H22" s="25">
        <v>64400</v>
      </c>
      <c r="I22" s="26">
        <f t="shared" si="7"/>
        <v>3083.0510000000004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499999999999993" customHeight="1" thickTop="1" x14ac:dyDescent="0.2">
      <c r="A23" s="24">
        <v>52400</v>
      </c>
      <c r="B23" s="25">
        <v>52500</v>
      </c>
      <c r="C23" s="26">
        <f t="shared" si="5"/>
        <v>2369.0510000000004</v>
      </c>
      <c r="D23" s="25">
        <v>58400</v>
      </c>
      <c r="E23" s="25">
        <v>58500</v>
      </c>
      <c r="F23" s="26">
        <f t="shared" si="6"/>
        <v>2729.0510000000004</v>
      </c>
      <c r="G23" s="24">
        <v>64400</v>
      </c>
      <c r="H23" s="25">
        <v>64500</v>
      </c>
      <c r="I23" s="26">
        <f t="shared" si="7"/>
        <v>3089.0510000000004</v>
      </c>
    </row>
    <row r="24" spans="1:19" ht="9.9499999999999993" customHeight="1" thickBot="1" x14ac:dyDescent="0.25">
      <c r="A24" s="24">
        <v>52500</v>
      </c>
      <c r="B24" s="25">
        <v>52600</v>
      </c>
      <c r="C24" s="26">
        <f t="shared" si="5"/>
        <v>2375.0510000000004</v>
      </c>
      <c r="D24" s="25">
        <v>58500</v>
      </c>
      <c r="E24" s="25">
        <v>58600</v>
      </c>
      <c r="F24" s="26">
        <f t="shared" si="6"/>
        <v>2735.0510000000004</v>
      </c>
      <c r="G24" s="24">
        <v>64500</v>
      </c>
      <c r="H24" s="25">
        <v>64600</v>
      </c>
      <c r="I24" s="26">
        <f t="shared" si="7"/>
        <v>3095.0510000000004</v>
      </c>
    </row>
    <row r="25" spans="1:19" ht="9.9499999999999993" customHeight="1" thickTop="1" x14ac:dyDescent="0.2">
      <c r="A25" s="24">
        <v>52600</v>
      </c>
      <c r="B25" s="25">
        <v>52700</v>
      </c>
      <c r="C25" s="26">
        <f t="shared" si="5"/>
        <v>2381.0510000000004</v>
      </c>
      <c r="D25" s="25">
        <v>58600</v>
      </c>
      <c r="E25" s="25">
        <v>58700</v>
      </c>
      <c r="F25" s="26">
        <f t="shared" si="6"/>
        <v>2741.0510000000004</v>
      </c>
      <c r="G25" s="24">
        <v>64600</v>
      </c>
      <c r="H25" s="25">
        <v>64700</v>
      </c>
      <c r="I25" s="26">
        <f t="shared" si="7"/>
        <v>3101.0510000000004</v>
      </c>
      <c r="K25" s="84"/>
      <c r="L25" s="85"/>
      <c r="M25" s="85"/>
      <c r="N25" s="85"/>
      <c r="O25" s="85"/>
      <c r="P25" s="85"/>
      <c r="Q25" s="85"/>
      <c r="R25" s="85"/>
      <c r="S25" s="86"/>
    </row>
    <row r="26" spans="1:19" ht="9.9499999999999993" customHeight="1" x14ac:dyDescent="0.2">
      <c r="A26" s="24">
        <v>52700</v>
      </c>
      <c r="B26" s="25">
        <v>52800</v>
      </c>
      <c r="C26" s="26">
        <f t="shared" si="5"/>
        <v>2387.0510000000004</v>
      </c>
      <c r="D26" s="25">
        <v>58700</v>
      </c>
      <c r="E26" s="25">
        <v>58800</v>
      </c>
      <c r="F26" s="26">
        <f t="shared" si="6"/>
        <v>2747.0510000000004</v>
      </c>
      <c r="G26" s="24">
        <v>64700</v>
      </c>
      <c r="H26" s="25">
        <v>64800</v>
      </c>
      <c r="I26" s="26">
        <f t="shared" si="7"/>
        <v>3107.0510000000004</v>
      </c>
      <c r="K26" s="103" t="s">
        <v>29</v>
      </c>
      <c r="L26" s="79"/>
      <c r="M26" s="79"/>
      <c r="N26" s="79"/>
      <c r="O26" s="79"/>
      <c r="P26" s="79"/>
      <c r="Q26" s="79"/>
      <c r="R26" s="79"/>
      <c r="S26" s="80"/>
    </row>
    <row r="27" spans="1:19" ht="9.9499999999999993" customHeight="1" x14ac:dyDescent="0.2">
      <c r="A27" s="24">
        <v>52800</v>
      </c>
      <c r="B27" s="25">
        <v>52900</v>
      </c>
      <c r="C27" s="26">
        <f t="shared" si="5"/>
        <v>2393.0510000000004</v>
      </c>
      <c r="D27" s="25">
        <v>58800</v>
      </c>
      <c r="E27" s="25">
        <v>58900</v>
      </c>
      <c r="F27" s="26">
        <f t="shared" si="6"/>
        <v>2753.0510000000004</v>
      </c>
      <c r="G27" s="24">
        <v>64800</v>
      </c>
      <c r="H27" s="25">
        <v>64900</v>
      </c>
      <c r="I27" s="26">
        <f t="shared" si="7"/>
        <v>3113.0510000000004</v>
      </c>
      <c r="K27" s="87" t="s">
        <v>8</v>
      </c>
      <c r="L27" s="88" t="s">
        <v>9</v>
      </c>
      <c r="M27" s="89" t="s">
        <v>12</v>
      </c>
      <c r="N27" s="90" t="s">
        <v>10</v>
      </c>
      <c r="O27" s="91"/>
      <c r="P27" s="91"/>
      <c r="Q27" s="91"/>
      <c r="R27" s="91"/>
      <c r="S27" s="92"/>
    </row>
    <row r="28" spans="1:19" ht="9.9499999999999993" customHeight="1" x14ac:dyDescent="0.2">
      <c r="A28" s="24">
        <v>52900</v>
      </c>
      <c r="B28" s="25">
        <v>53000</v>
      </c>
      <c r="C28" s="26">
        <f t="shared" si="5"/>
        <v>2399.0510000000004</v>
      </c>
      <c r="D28" s="25">
        <v>58900</v>
      </c>
      <c r="E28" s="25">
        <v>59000</v>
      </c>
      <c r="F28" s="26">
        <f t="shared" si="6"/>
        <v>2759.0510000000004</v>
      </c>
      <c r="G28" s="24">
        <v>64900</v>
      </c>
      <c r="H28" s="25">
        <v>65000</v>
      </c>
      <c r="I28" s="26">
        <f t="shared" si="7"/>
        <v>3119.0510000000004</v>
      </c>
      <c r="K28" s="69">
        <v>0</v>
      </c>
      <c r="L28" s="70">
        <v>4499</v>
      </c>
      <c r="M28" s="77">
        <v>8.9999999999999993E-3</v>
      </c>
      <c r="N28" s="44"/>
      <c r="O28" s="39"/>
      <c r="P28" s="39"/>
      <c r="Q28" s="39"/>
      <c r="R28" s="55"/>
      <c r="S28" s="78"/>
    </row>
    <row r="29" spans="1:19" ht="9.9499999999999993" customHeight="1" x14ac:dyDescent="0.2">
      <c r="A29" s="5"/>
      <c r="B29" s="6"/>
      <c r="C29" s="29"/>
      <c r="D29" s="28"/>
      <c r="E29" s="28"/>
      <c r="F29" s="29"/>
      <c r="G29" s="34"/>
      <c r="H29" s="35"/>
      <c r="I29" s="29"/>
      <c r="K29" s="69">
        <f>+L28+1</f>
        <v>4500</v>
      </c>
      <c r="L29" s="70">
        <v>8899</v>
      </c>
      <c r="M29" s="77">
        <v>2.5000000000000001E-2</v>
      </c>
      <c r="N29" s="45">
        <f>-(L28*(M29-M28))</f>
        <v>-71.983999999999995</v>
      </c>
      <c r="O29" s="39"/>
      <c r="P29" s="39"/>
      <c r="Q29" s="39"/>
      <c r="R29" s="38"/>
      <c r="S29" s="114">
        <f t="shared" ref="S29:S33" si="9">SUM(N29:R29)</f>
        <v>-71.983999999999995</v>
      </c>
    </row>
    <row r="30" spans="1:19" ht="9.9499999999999993" customHeight="1" x14ac:dyDescent="0.2">
      <c r="A30" s="24">
        <v>53000</v>
      </c>
      <c r="B30" s="25">
        <v>53100</v>
      </c>
      <c r="C30" s="26">
        <f t="shared" ref="C30:C39" si="10">(((+A30+B30)/2)*0.06)+$S$21</f>
        <v>2405.0510000000004</v>
      </c>
      <c r="D30" s="25">
        <v>59000</v>
      </c>
      <c r="E30" s="25">
        <v>59100</v>
      </c>
      <c r="F30" s="26">
        <f t="shared" ref="F30:F39" si="11">(((+D30+E30)/2)*0.06)+$S$21</f>
        <v>2765.0510000000004</v>
      </c>
      <c r="G30" s="24">
        <v>65000</v>
      </c>
      <c r="H30" s="25">
        <v>65100</v>
      </c>
      <c r="I30" s="26">
        <f t="shared" ref="I30:I39" si="12">(((+G30+H30)/2)*0.06)+$S$21</f>
        <v>3125.0510000000004</v>
      </c>
      <c r="K30" s="69">
        <f>+L29+1</f>
        <v>8900</v>
      </c>
      <c r="L30" s="70">
        <v>13399</v>
      </c>
      <c r="M30" s="77">
        <v>3.5000000000000003E-2</v>
      </c>
      <c r="N30" s="45">
        <f>+N29</f>
        <v>-71.983999999999995</v>
      </c>
      <c r="O30" s="40">
        <f>-(L29*(M30-M29))</f>
        <v>-88.990000000000023</v>
      </c>
      <c r="P30" s="2"/>
      <c r="Q30" s="39"/>
      <c r="R30" s="38"/>
      <c r="S30" s="114">
        <f t="shared" si="9"/>
        <v>-160.97400000000002</v>
      </c>
    </row>
    <row r="31" spans="1:19" ht="9.9499999999999993" customHeight="1" x14ac:dyDescent="0.2">
      <c r="A31" s="24">
        <v>53100</v>
      </c>
      <c r="B31" s="25">
        <v>53200</v>
      </c>
      <c r="C31" s="26">
        <f t="shared" si="10"/>
        <v>2411.0510000000004</v>
      </c>
      <c r="D31" s="25">
        <v>59100</v>
      </c>
      <c r="E31" s="25">
        <v>59200</v>
      </c>
      <c r="F31" s="26">
        <f t="shared" si="11"/>
        <v>2771.0510000000004</v>
      </c>
      <c r="G31" s="24">
        <v>65100</v>
      </c>
      <c r="H31" s="25">
        <v>65200</v>
      </c>
      <c r="I31" s="26">
        <f t="shared" si="12"/>
        <v>3131.0510000000004</v>
      </c>
      <c r="K31" s="69">
        <f>+L30+1</f>
        <v>13400</v>
      </c>
      <c r="L31" s="70">
        <v>22199</v>
      </c>
      <c r="M31" s="77">
        <v>4.4999999999999998E-2</v>
      </c>
      <c r="N31" s="45">
        <f>+N30</f>
        <v>-71.983999999999995</v>
      </c>
      <c r="O31" s="40">
        <f>+O30</f>
        <v>-88.990000000000023</v>
      </c>
      <c r="P31" s="40">
        <f>-(L30*(M31-M30))</f>
        <v>-133.98999999999992</v>
      </c>
      <c r="Q31" s="39"/>
      <c r="R31" s="38"/>
      <c r="S31" s="114">
        <f t="shared" si="9"/>
        <v>-294.96399999999994</v>
      </c>
    </row>
    <row r="32" spans="1:19" ht="9.9499999999999993" customHeight="1" x14ac:dyDescent="0.2">
      <c r="A32" s="24">
        <v>53200</v>
      </c>
      <c r="B32" s="25">
        <v>53300</v>
      </c>
      <c r="C32" s="26">
        <f t="shared" si="10"/>
        <v>2417.0510000000004</v>
      </c>
      <c r="D32" s="25">
        <v>59200</v>
      </c>
      <c r="E32" s="25">
        <v>59300</v>
      </c>
      <c r="F32" s="26">
        <f t="shared" si="11"/>
        <v>2777.0510000000004</v>
      </c>
      <c r="G32" s="24">
        <v>65200</v>
      </c>
      <c r="H32" s="25">
        <v>65300</v>
      </c>
      <c r="I32" s="26">
        <f t="shared" si="12"/>
        <v>3137.0510000000004</v>
      </c>
      <c r="K32" s="69">
        <f t="shared" ref="K32:K33" si="13">+L31+1</f>
        <v>22200</v>
      </c>
      <c r="L32" s="70">
        <v>37199</v>
      </c>
      <c r="M32" s="77">
        <v>0.06</v>
      </c>
      <c r="N32" s="45">
        <f>+N31</f>
        <v>-71.983999999999995</v>
      </c>
      <c r="O32" s="40">
        <f>+O31</f>
        <v>-88.990000000000023</v>
      </c>
      <c r="P32" s="40">
        <f>+P31</f>
        <v>-133.98999999999992</v>
      </c>
      <c r="Q32" s="40">
        <f>-(L31*(M32-M31))</f>
        <v>-332.98500000000001</v>
      </c>
      <c r="R32" s="38"/>
      <c r="S32" s="114">
        <f t="shared" si="9"/>
        <v>-627.94899999999996</v>
      </c>
    </row>
    <row r="33" spans="1:19" ht="9.9499999999999993" customHeight="1" x14ac:dyDescent="0.2">
      <c r="A33" s="24">
        <v>53300</v>
      </c>
      <c r="B33" s="25">
        <v>53400</v>
      </c>
      <c r="C33" s="26">
        <f t="shared" si="10"/>
        <v>2423.0510000000004</v>
      </c>
      <c r="D33" s="25">
        <v>59300</v>
      </c>
      <c r="E33" s="25">
        <v>59400</v>
      </c>
      <c r="F33" s="26">
        <f t="shared" si="11"/>
        <v>2783.0510000000004</v>
      </c>
      <c r="G33" s="24">
        <v>65300</v>
      </c>
      <c r="H33" s="25">
        <v>65400</v>
      </c>
      <c r="I33" s="26">
        <f t="shared" si="12"/>
        <v>3143.0510000000004</v>
      </c>
      <c r="K33" s="69">
        <f t="shared" si="13"/>
        <v>37200</v>
      </c>
      <c r="L33" s="70" t="s">
        <v>11</v>
      </c>
      <c r="M33" s="77">
        <v>6.9000000000000006E-2</v>
      </c>
      <c r="N33" s="45">
        <f>+N32</f>
        <v>-71.983999999999995</v>
      </c>
      <c r="O33" s="40">
        <f>+O32</f>
        <v>-88.990000000000023</v>
      </c>
      <c r="P33" s="40">
        <f>+P32</f>
        <v>-133.98999999999992</v>
      </c>
      <c r="Q33" s="40">
        <f>+Q32</f>
        <v>-332.98500000000001</v>
      </c>
      <c r="R33" s="43">
        <f>-(L32*(M33-M32))</f>
        <v>-334.79100000000028</v>
      </c>
      <c r="S33" s="114">
        <f t="shared" si="9"/>
        <v>-962.74000000000024</v>
      </c>
    </row>
    <row r="34" spans="1:19" ht="9.9499999999999993" customHeight="1" thickBot="1" x14ac:dyDescent="0.25">
      <c r="A34" s="24">
        <v>53400</v>
      </c>
      <c r="B34" s="25">
        <v>53500</v>
      </c>
      <c r="C34" s="26">
        <f t="shared" si="10"/>
        <v>2429.0510000000004</v>
      </c>
      <c r="D34" s="25">
        <v>59400</v>
      </c>
      <c r="E34" s="25">
        <v>59500</v>
      </c>
      <c r="F34" s="26">
        <f t="shared" si="11"/>
        <v>2789.0510000000004</v>
      </c>
      <c r="G34" s="24">
        <v>65400</v>
      </c>
      <c r="H34" s="25">
        <v>65500</v>
      </c>
      <c r="I34" s="26">
        <f t="shared" si="12"/>
        <v>3149.0510000000004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499999999999993" customHeight="1" thickTop="1" x14ac:dyDescent="0.2">
      <c r="A35" s="24">
        <v>53500</v>
      </c>
      <c r="B35" s="25">
        <v>53600</v>
      </c>
      <c r="C35" s="26">
        <f t="shared" si="10"/>
        <v>2435.0510000000004</v>
      </c>
      <c r="D35" s="25">
        <v>59500</v>
      </c>
      <c r="E35" s="25">
        <v>59600</v>
      </c>
      <c r="F35" s="26">
        <f t="shared" si="11"/>
        <v>2795.0510000000004</v>
      </c>
      <c r="G35" s="24">
        <v>65500</v>
      </c>
      <c r="H35" s="25">
        <v>65600</v>
      </c>
      <c r="I35" s="26">
        <f t="shared" si="12"/>
        <v>3155.0510000000004</v>
      </c>
    </row>
    <row r="36" spans="1:19" ht="9.9499999999999993" customHeight="1" x14ac:dyDescent="0.2">
      <c r="A36" s="24">
        <v>53600</v>
      </c>
      <c r="B36" s="25">
        <v>53700</v>
      </c>
      <c r="C36" s="26">
        <f t="shared" si="10"/>
        <v>2441.0510000000004</v>
      </c>
      <c r="D36" s="25">
        <v>59600</v>
      </c>
      <c r="E36" s="25">
        <v>59700</v>
      </c>
      <c r="F36" s="26">
        <f t="shared" si="11"/>
        <v>2801.0510000000004</v>
      </c>
      <c r="G36" s="24">
        <v>65600</v>
      </c>
      <c r="H36" s="25">
        <v>65700</v>
      </c>
      <c r="I36" s="26">
        <f t="shared" si="12"/>
        <v>3161.0510000000004</v>
      </c>
    </row>
    <row r="37" spans="1:19" ht="9.9499999999999993" customHeight="1" x14ac:dyDescent="0.2">
      <c r="A37" s="24">
        <v>53700</v>
      </c>
      <c r="B37" s="25">
        <v>53800</v>
      </c>
      <c r="C37" s="26">
        <f t="shared" si="10"/>
        <v>2447.0510000000004</v>
      </c>
      <c r="D37" s="25">
        <v>59700</v>
      </c>
      <c r="E37" s="25">
        <v>59800</v>
      </c>
      <c r="F37" s="26">
        <f t="shared" si="11"/>
        <v>2807.0510000000004</v>
      </c>
      <c r="G37" s="24">
        <v>65700</v>
      </c>
      <c r="H37" s="25">
        <v>65800</v>
      </c>
      <c r="I37" s="26">
        <f t="shared" si="12"/>
        <v>3167.0510000000004</v>
      </c>
    </row>
    <row r="38" spans="1:19" ht="9.9499999999999993" customHeight="1" x14ac:dyDescent="0.2">
      <c r="A38" s="24">
        <v>53800</v>
      </c>
      <c r="B38" s="25">
        <v>53900</v>
      </c>
      <c r="C38" s="26">
        <f t="shared" si="10"/>
        <v>2453.0510000000004</v>
      </c>
      <c r="D38" s="25">
        <v>59800</v>
      </c>
      <c r="E38" s="25">
        <v>59900</v>
      </c>
      <c r="F38" s="26">
        <f t="shared" si="11"/>
        <v>2813.0510000000004</v>
      </c>
      <c r="G38" s="24">
        <v>65800</v>
      </c>
      <c r="H38" s="25">
        <v>65900</v>
      </c>
      <c r="I38" s="26">
        <f t="shared" si="12"/>
        <v>3173.0510000000004</v>
      </c>
    </row>
    <row r="39" spans="1:19" ht="9.9499999999999993" customHeight="1" x14ac:dyDescent="0.2">
      <c r="A39" s="24">
        <v>53900</v>
      </c>
      <c r="B39" s="25">
        <v>54000</v>
      </c>
      <c r="C39" s="26">
        <f t="shared" si="10"/>
        <v>2459.0510000000004</v>
      </c>
      <c r="D39" s="25">
        <v>59900</v>
      </c>
      <c r="E39" s="25">
        <v>60000</v>
      </c>
      <c r="F39" s="26">
        <f t="shared" si="11"/>
        <v>2819.0510000000004</v>
      </c>
      <c r="G39" s="24">
        <v>65900</v>
      </c>
      <c r="H39" s="25">
        <v>66000</v>
      </c>
      <c r="I39" s="26">
        <f t="shared" si="12"/>
        <v>3179.0510000000004</v>
      </c>
    </row>
    <row r="40" spans="1:19" ht="9.9499999999999993" customHeight="1" x14ac:dyDescent="0.2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499999999999993" customHeight="1" x14ac:dyDescent="0.2">
      <c r="A41" s="24">
        <v>54000</v>
      </c>
      <c r="B41" s="25">
        <v>54100</v>
      </c>
      <c r="C41" s="26">
        <f t="shared" ref="C41:C50" si="14">(((+A41+B41)/2)*0.06)+$S$21</f>
        <v>2465.0510000000004</v>
      </c>
      <c r="D41" s="25">
        <v>60000</v>
      </c>
      <c r="E41" s="25">
        <v>60100</v>
      </c>
      <c r="F41" s="26">
        <f t="shared" ref="F41:F50" si="15">(((+D41+E41)/2)*0.06)+$S$21</f>
        <v>2825.0510000000004</v>
      </c>
      <c r="G41" s="24">
        <v>66000</v>
      </c>
      <c r="H41" s="25">
        <v>66100</v>
      </c>
      <c r="I41" s="26">
        <f t="shared" ref="I41:I50" si="16">(((+G41+H41)/2)*0.06)+$S$21</f>
        <v>3185.0510000000004</v>
      </c>
    </row>
    <row r="42" spans="1:19" ht="9.9499999999999993" customHeight="1" x14ac:dyDescent="0.2">
      <c r="A42" s="24">
        <v>54100</v>
      </c>
      <c r="B42" s="25">
        <v>54200</v>
      </c>
      <c r="C42" s="26">
        <f t="shared" si="14"/>
        <v>2471.0510000000004</v>
      </c>
      <c r="D42" s="25">
        <v>60100</v>
      </c>
      <c r="E42" s="25">
        <v>60200</v>
      </c>
      <c r="F42" s="26">
        <f t="shared" si="15"/>
        <v>2831.0510000000004</v>
      </c>
      <c r="G42" s="24">
        <v>66100</v>
      </c>
      <c r="H42" s="25">
        <v>66200</v>
      </c>
      <c r="I42" s="26">
        <f t="shared" si="16"/>
        <v>3191.0510000000004</v>
      </c>
    </row>
    <row r="43" spans="1:19" ht="9.9499999999999993" customHeight="1" x14ac:dyDescent="0.2">
      <c r="A43" s="24">
        <v>54200</v>
      </c>
      <c r="B43" s="25">
        <v>54300</v>
      </c>
      <c r="C43" s="26">
        <f t="shared" si="14"/>
        <v>2477.0510000000004</v>
      </c>
      <c r="D43" s="25">
        <v>60200</v>
      </c>
      <c r="E43" s="25">
        <v>60300</v>
      </c>
      <c r="F43" s="26">
        <f t="shared" si="15"/>
        <v>2837.0510000000004</v>
      </c>
      <c r="G43" s="24">
        <v>66200</v>
      </c>
      <c r="H43" s="25">
        <v>66300</v>
      </c>
      <c r="I43" s="26">
        <f t="shared" si="16"/>
        <v>3197.0510000000004</v>
      </c>
    </row>
    <row r="44" spans="1:19" ht="9.9499999999999993" customHeight="1" x14ac:dyDescent="0.2">
      <c r="A44" s="24">
        <v>54300</v>
      </c>
      <c r="B44" s="25">
        <v>54400</v>
      </c>
      <c r="C44" s="26">
        <f t="shared" si="14"/>
        <v>2483.0510000000004</v>
      </c>
      <c r="D44" s="25">
        <v>60300</v>
      </c>
      <c r="E44" s="25">
        <v>60400</v>
      </c>
      <c r="F44" s="26">
        <f t="shared" si="15"/>
        <v>2843.0510000000004</v>
      </c>
      <c r="G44" s="24">
        <v>66300</v>
      </c>
      <c r="H44" s="25">
        <v>66400</v>
      </c>
      <c r="I44" s="26">
        <f t="shared" si="16"/>
        <v>3203.0510000000004</v>
      </c>
    </row>
    <row r="45" spans="1:19" ht="9.9499999999999993" customHeight="1" x14ac:dyDescent="0.2">
      <c r="A45" s="24">
        <v>54400</v>
      </c>
      <c r="B45" s="25">
        <v>54500</v>
      </c>
      <c r="C45" s="26">
        <f t="shared" si="14"/>
        <v>2489.0510000000004</v>
      </c>
      <c r="D45" s="25">
        <v>60400</v>
      </c>
      <c r="E45" s="25">
        <v>60500</v>
      </c>
      <c r="F45" s="26">
        <f t="shared" si="15"/>
        <v>2849.0510000000004</v>
      </c>
      <c r="G45" s="24">
        <v>66400</v>
      </c>
      <c r="H45" s="25">
        <v>66500</v>
      </c>
      <c r="I45" s="26">
        <f t="shared" si="16"/>
        <v>3209.0510000000004</v>
      </c>
    </row>
    <row r="46" spans="1:19" ht="9.9499999999999993" customHeight="1" x14ac:dyDescent="0.2">
      <c r="A46" s="24">
        <v>54500</v>
      </c>
      <c r="B46" s="25">
        <v>54600</v>
      </c>
      <c r="C46" s="26">
        <f t="shared" si="14"/>
        <v>2495.0510000000004</v>
      </c>
      <c r="D46" s="25">
        <v>60500</v>
      </c>
      <c r="E46" s="25">
        <v>60600</v>
      </c>
      <c r="F46" s="26">
        <f t="shared" si="15"/>
        <v>2855.0510000000004</v>
      </c>
      <c r="G46" s="24">
        <v>66500</v>
      </c>
      <c r="H46" s="25">
        <v>66600</v>
      </c>
      <c r="I46" s="26">
        <f t="shared" si="16"/>
        <v>3215.0510000000004</v>
      </c>
    </row>
    <row r="47" spans="1:19" ht="9.9499999999999993" customHeight="1" x14ac:dyDescent="0.2">
      <c r="A47" s="24">
        <v>54600</v>
      </c>
      <c r="B47" s="25">
        <v>54700</v>
      </c>
      <c r="C47" s="26">
        <f t="shared" si="14"/>
        <v>2501.0510000000004</v>
      </c>
      <c r="D47" s="25">
        <v>60600</v>
      </c>
      <c r="E47" s="25">
        <v>60700</v>
      </c>
      <c r="F47" s="26">
        <f t="shared" si="15"/>
        <v>2861.0510000000004</v>
      </c>
      <c r="G47" s="24">
        <v>66600</v>
      </c>
      <c r="H47" s="25">
        <v>66700</v>
      </c>
      <c r="I47" s="26">
        <f t="shared" si="16"/>
        <v>3221.0510000000004</v>
      </c>
    </row>
    <row r="48" spans="1:19" ht="9.9499999999999993" customHeight="1" x14ac:dyDescent="0.2">
      <c r="A48" s="24">
        <v>54700</v>
      </c>
      <c r="B48" s="25">
        <v>54800</v>
      </c>
      <c r="C48" s="26">
        <f t="shared" si="14"/>
        <v>2507.0510000000004</v>
      </c>
      <c r="D48" s="25">
        <v>60700</v>
      </c>
      <c r="E48" s="25">
        <v>60800</v>
      </c>
      <c r="F48" s="26">
        <f t="shared" si="15"/>
        <v>2867.0510000000004</v>
      </c>
      <c r="G48" s="24">
        <v>66700</v>
      </c>
      <c r="H48" s="25">
        <v>66800</v>
      </c>
      <c r="I48" s="26">
        <f t="shared" si="16"/>
        <v>3227.0510000000004</v>
      </c>
    </row>
    <row r="49" spans="1:9" ht="9.9499999999999993" customHeight="1" x14ac:dyDescent="0.2">
      <c r="A49" s="24">
        <v>54800</v>
      </c>
      <c r="B49" s="25">
        <v>54900</v>
      </c>
      <c r="C49" s="26">
        <f t="shared" si="14"/>
        <v>2513.0510000000004</v>
      </c>
      <c r="D49" s="25">
        <v>60800</v>
      </c>
      <c r="E49" s="25">
        <v>60900</v>
      </c>
      <c r="F49" s="26">
        <f t="shared" si="15"/>
        <v>2873.0510000000004</v>
      </c>
      <c r="G49" s="24">
        <v>66800</v>
      </c>
      <c r="H49" s="25">
        <v>66900</v>
      </c>
      <c r="I49" s="26">
        <f t="shared" si="16"/>
        <v>3233.0510000000004</v>
      </c>
    </row>
    <row r="50" spans="1:9" ht="9.9499999999999993" customHeight="1" x14ac:dyDescent="0.2">
      <c r="A50" s="24">
        <v>54900</v>
      </c>
      <c r="B50" s="25">
        <v>55000</v>
      </c>
      <c r="C50" s="26">
        <f t="shared" si="14"/>
        <v>2519.0510000000004</v>
      </c>
      <c r="D50" s="25">
        <v>60900</v>
      </c>
      <c r="E50" s="25">
        <v>61000</v>
      </c>
      <c r="F50" s="26">
        <f t="shared" si="15"/>
        <v>2879.0510000000004</v>
      </c>
      <c r="G50" s="24">
        <v>66900</v>
      </c>
      <c r="H50" s="25">
        <v>67000</v>
      </c>
      <c r="I50" s="26">
        <f t="shared" si="16"/>
        <v>3239.0510000000004</v>
      </c>
    </row>
    <row r="51" spans="1:9" ht="9.9499999999999993" customHeight="1" x14ac:dyDescent="0.2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499999999999993" customHeight="1" x14ac:dyDescent="0.2">
      <c r="A52" s="24">
        <v>55000</v>
      </c>
      <c r="B52" s="25">
        <v>55100</v>
      </c>
      <c r="C52" s="26">
        <f t="shared" ref="C52:C61" si="17">(((+A52+B52)/2)*0.06)+$S$21</f>
        <v>2525.0510000000004</v>
      </c>
      <c r="D52" s="25">
        <v>61000</v>
      </c>
      <c r="E52" s="25">
        <v>61100</v>
      </c>
      <c r="F52" s="26">
        <f t="shared" ref="F52:F61" si="18">(((+D52+E52)/2)*0.06)+$S$21</f>
        <v>2885.0510000000004</v>
      </c>
      <c r="G52" s="24">
        <v>67000</v>
      </c>
      <c r="H52" s="25">
        <v>67100</v>
      </c>
      <c r="I52" s="26">
        <f t="shared" ref="I52:I61" si="19">(((+G52+H52)/2)*0.06)+$S$21</f>
        <v>3245.0510000000004</v>
      </c>
    </row>
    <row r="53" spans="1:9" ht="9.9499999999999993" customHeight="1" x14ac:dyDescent="0.2">
      <c r="A53" s="24">
        <v>55100</v>
      </c>
      <c r="B53" s="25">
        <v>55200</v>
      </c>
      <c r="C53" s="26">
        <f t="shared" si="17"/>
        <v>2531.0510000000004</v>
      </c>
      <c r="D53" s="25">
        <v>61100</v>
      </c>
      <c r="E53" s="25">
        <v>61200</v>
      </c>
      <c r="F53" s="26">
        <f t="shared" si="18"/>
        <v>2891.0510000000004</v>
      </c>
      <c r="G53" s="24">
        <v>67100</v>
      </c>
      <c r="H53" s="25">
        <v>67200</v>
      </c>
      <c r="I53" s="26">
        <f t="shared" si="19"/>
        <v>3251.0510000000004</v>
      </c>
    </row>
    <row r="54" spans="1:9" ht="9.9499999999999993" customHeight="1" x14ac:dyDescent="0.2">
      <c r="A54" s="24">
        <v>55200</v>
      </c>
      <c r="B54" s="25">
        <v>55300</v>
      </c>
      <c r="C54" s="26">
        <f t="shared" si="17"/>
        <v>2537.0510000000004</v>
      </c>
      <c r="D54" s="25">
        <v>61200</v>
      </c>
      <c r="E54" s="25">
        <v>61300</v>
      </c>
      <c r="F54" s="26">
        <f t="shared" si="18"/>
        <v>2897.0510000000004</v>
      </c>
      <c r="G54" s="24">
        <v>67200</v>
      </c>
      <c r="H54" s="25">
        <v>67300</v>
      </c>
      <c r="I54" s="26">
        <f t="shared" si="19"/>
        <v>3257.0510000000004</v>
      </c>
    </row>
    <row r="55" spans="1:9" ht="9.9499999999999993" customHeight="1" x14ac:dyDescent="0.2">
      <c r="A55" s="24">
        <v>55300</v>
      </c>
      <c r="B55" s="25">
        <v>55400</v>
      </c>
      <c r="C55" s="26">
        <f t="shared" si="17"/>
        <v>2543.0510000000004</v>
      </c>
      <c r="D55" s="25">
        <v>61300</v>
      </c>
      <c r="E55" s="25">
        <v>61400</v>
      </c>
      <c r="F55" s="26">
        <f t="shared" si="18"/>
        <v>2903.0510000000004</v>
      </c>
      <c r="G55" s="24">
        <v>67300</v>
      </c>
      <c r="H55" s="25">
        <v>67400</v>
      </c>
      <c r="I55" s="26">
        <f t="shared" si="19"/>
        <v>3263.0510000000004</v>
      </c>
    </row>
    <row r="56" spans="1:9" ht="9.9499999999999993" customHeight="1" x14ac:dyDescent="0.2">
      <c r="A56" s="24">
        <v>55400</v>
      </c>
      <c r="B56" s="25">
        <v>55500</v>
      </c>
      <c r="C56" s="26">
        <f t="shared" si="17"/>
        <v>2549.0510000000004</v>
      </c>
      <c r="D56" s="25">
        <v>61400</v>
      </c>
      <c r="E56" s="25">
        <v>61500</v>
      </c>
      <c r="F56" s="26">
        <f t="shared" si="18"/>
        <v>2909.0510000000004</v>
      </c>
      <c r="G56" s="24">
        <v>67400</v>
      </c>
      <c r="H56" s="25">
        <v>67500</v>
      </c>
      <c r="I56" s="26">
        <f t="shared" si="19"/>
        <v>3269.0510000000004</v>
      </c>
    </row>
    <row r="57" spans="1:9" ht="9.9499999999999993" customHeight="1" x14ac:dyDescent="0.2">
      <c r="A57" s="24">
        <v>55500</v>
      </c>
      <c r="B57" s="25">
        <v>55600</v>
      </c>
      <c r="C57" s="26">
        <f t="shared" si="17"/>
        <v>2555.0510000000004</v>
      </c>
      <c r="D57" s="25">
        <v>61500</v>
      </c>
      <c r="E57" s="25">
        <v>61600</v>
      </c>
      <c r="F57" s="26">
        <f t="shared" si="18"/>
        <v>2915.0510000000004</v>
      </c>
      <c r="G57" s="24">
        <v>67500</v>
      </c>
      <c r="H57" s="25">
        <v>67600</v>
      </c>
      <c r="I57" s="26">
        <f t="shared" si="19"/>
        <v>3275.0510000000004</v>
      </c>
    </row>
    <row r="58" spans="1:9" ht="9.9499999999999993" customHeight="1" x14ac:dyDescent="0.2">
      <c r="A58" s="24">
        <v>55600</v>
      </c>
      <c r="B58" s="25">
        <v>55700</v>
      </c>
      <c r="C58" s="26">
        <f t="shared" si="17"/>
        <v>2561.0510000000004</v>
      </c>
      <c r="D58" s="25">
        <v>61600</v>
      </c>
      <c r="E58" s="25">
        <v>61700</v>
      </c>
      <c r="F58" s="26">
        <f t="shared" si="18"/>
        <v>2921.0510000000004</v>
      </c>
      <c r="G58" s="24">
        <v>67600</v>
      </c>
      <c r="H58" s="25">
        <v>67700</v>
      </c>
      <c r="I58" s="26">
        <f t="shared" si="19"/>
        <v>3281.0510000000004</v>
      </c>
    </row>
    <row r="59" spans="1:9" ht="9.9499999999999993" customHeight="1" x14ac:dyDescent="0.2">
      <c r="A59" s="24">
        <v>55700</v>
      </c>
      <c r="B59" s="25">
        <v>55800</v>
      </c>
      <c r="C59" s="26">
        <f t="shared" si="17"/>
        <v>2567.0510000000004</v>
      </c>
      <c r="D59" s="25">
        <v>61700</v>
      </c>
      <c r="E59" s="25">
        <v>61800</v>
      </c>
      <c r="F59" s="26">
        <f t="shared" si="18"/>
        <v>2927.0510000000004</v>
      </c>
      <c r="G59" s="24">
        <v>67700</v>
      </c>
      <c r="H59" s="25">
        <v>67800</v>
      </c>
      <c r="I59" s="26">
        <f t="shared" si="19"/>
        <v>3287.0510000000004</v>
      </c>
    </row>
    <row r="60" spans="1:9" ht="9.9499999999999993" customHeight="1" x14ac:dyDescent="0.2">
      <c r="A60" s="24">
        <v>55800</v>
      </c>
      <c r="B60" s="25">
        <v>55900</v>
      </c>
      <c r="C60" s="26">
        <f t="shared" si="17"/>
        <v>2573.0510000000004</v>
      </c>
      <c r="D60" s="25">
        <v>61800</v>
      </c>
      <c r="E60" s="25">
        <v>61900</v>
      </c>
      <c r="F60" s="26">
        <f t="shared" si="18"/>
        <v>2933.0510000000004</v>
      </c>
      <c r="G60" s="24">
        <v>67800</v>
      </c>
      <c r="H60" s="25">
        <v>67900</v>
      </c>
      <c r="I60" s="26">
        <f t="shared" si="19"/>
        <v>3293.0510000000004</v>
      </c>
    </row>
    <row r="61" spans="1:9" ht="9.9499999999999993" customHeight="1" thickBot="1" x14ac:dyDescent="0.25">
      <c r="A61" s="24">
        <v>55900</v>
      </c>
      <c r="B61" s="25">
        <v>56000</v>
      </c>
      <c r="C61" s="26">
        <f t="shared" si="17"/>
        <v>2579.0510000000004</v>
      </c>
      <c r="D61" s="25">
        <v>61900</v>
      </c>
      <c r="E61" s="25">
        <v>62000</v>
      </c>
      <c r="F61" s="26">
        <f t="shared" si="18"/>
        <v>2939.0510000000004</v>
      </c>
      <c r="G61" s="24">
        <v>67900</v>
      </c>
      <c r="H61" s="25">
        <v>68000</v>
      </c>
      <c r="I61" s="26">
        <f t="shared" si="19"/>
        <v>3299.0510000000004</v>
      </c>
    </row>
    <row r="62" spans="1:9" ht="9.9499999999999993" customHeight="1" x14ac:dyDescent="0.2">
      <c r="A62" s="27"/>
      <c r="B62" s="28"/>
      <c r="C62" s="29"/>
      <c r="D62" s="31"/>
      <c r="E62" s="31"/>
      <c r="F62" s="29"/>
      <c r="G62" s="111"/>
      <c r="H62" s="112"/>
      <c r="I62" s="113"/>
    </row>
    <row r="63" spans="1:9" ht="9.9499999999999993" customHeight="1" x14ac:dyDescent="0.2">
      <c r="A63" s="24">
        <v>56000</v>
      </c>
      <c r="B63" s="25">
        <v>56100</v>
      </c>
      <c r="C63" s="26">
        <f t="shared" ref="C63:C72" si="20">(((+A63+B63)/2)*0.06)+$S$21</f>
        <v>2585.0510000000004</v>
      </c>
      <c r="D63" s="25">
        <v>62000</v>
      </c>
      <c r="E63" s="25">
        <v>62100</v>
      </c>
      <c r="F63" s="26">
        <f t="shared" ref="F63:F72" si="21">(((+D63+E63)/2)*0.06)+$S$21</f>
        <v>2945.0510000000004</v>
      </c>
      <c r="G63" s="23">
        <v>68000</v>
      </c>
      <c r="H63" s="22">
        <v>68100</v>
      </c>
      <c r="I63" s="26">
        <f t="shared" ref="I63:I72" si="22">(((+G63+H63)/2)*0.06)+$S$21</f>
        <v>3305.0510000000004</v>
      </c>
    </row>
    <row r="64" spans="1:9" ht="9.9499999999999993" customHeight="1" x14ac:dyDescent="0.2">
      <c r="A64" s="24">
        <v>56100</v>
      </c>
      <c r="B64" s="25">
        <v>56200</v>
      </c>
      <c r="C64" s="26">
        <f t="shared" si="20"/>
        <v>2591.0510000000004</v>
      </c>
      <c r="D64" s="25">
        <v>62100</v>
      </c>
      <c r="E64" s="25">
        <v>62200</v>
      </c>
      <c r="F64" s="26">
        <f t="shared" si="21"/>
        <v>2951.0510000000004</v>
      </c>
      <c r="G64" s="23">
        <v>68100</v>
      </c>
      <c r="H64" s="22">
        <v>68200</v>
      </c>
      <c r="I64" s="26">
        <f t="shared" si="22"/>
        <v>3311.0510000000004</v>
      </c>
    </row>
    <row r="65" spans="1:9" ht="9.9499999999999993" customHeight="1" x14ac:dyDescent="0.2">
      <c r="A65" s="24">
        <v>56200</v>
      </c>
      <c r="B65" s="25">
        <v>56300</v>
      </c>
      <c r="C65" s="26">
        <f t="shared" si="20"/>
        <v>2597.0510000000004</v>
      </c>
      <c r="D65" s="25">
        <v>62200</v>
      </c>
      <c r="E65" s="25">
        <v>62300</v>
      </c>
      <c r="F65" s="26">
        <f t="shared" si="21"/>
        <v>2957.0510000000004</v>
      </c>
      <c r="G65" s="23">
        <v>68200</v>
      </c>
      <c r="H65" s="22">
        <v>68300</v>
      </c>
      <c r="I65" s="26">
        <f t="shared" si="22"/>
        <v>3317.0510000000004</v>
      </c>
    </row>
    <row r="66" spans="1:9" ht="9.9499999999999993" customHeight="1" x14ac:dyDescent="0.2">
      <c r="A66" s="24">
        <v>56300</v>
      </c>
      <c r="B66" s="25">
        <v>56400</v>
      </c>
      <c r="C66" s="26">
        <f t="shared" si="20"/>
        <v>2603.0510000000004</v>
      </c>
      <c r="D66" s="25">
        <v>62300</v>
      </c>
      <c r="E66" s="25">
        <v>62400</v>
      </c>
      <c r="F66" s="26">
        <f t="shared" si="21"/>
        <v>2963.0510000000004</v>
      </c>
      <c r="G66" s="23">
        <v>68300</v>
      </c>
      <c r="H66" s="22">
        <v>68400</v>
      </c>
      <c r="I66" s="26">
        <f t="shared" si="22"/>
        <v>3323.0510000000004</v>
      </c>
    </row>
    <row r="67" spans="1:9" ht="9.9499999999999993" customHeight="1" x14ac:dyDescent="0.2">
      <c r="A67" s="24">
        <v>56400</v>
      </c>
      <c r="B67" s="25">
        <v>56500</v>
      </c>
      <c r="C67" s="26">
        <f t="shared" si="20"/>
        <v>2609.0510000000004</v>
      </c>
      <c r="D67" s="25">
        <v>62400</v>
      </c>
      <c r="E67" s="25">
        <v>62500</v>
      </c>
      <c r="F67" s="26">
        <f t="shared" si="21"/>
        <v>2969.0510000000004</v>
      </c>
      <c r="G67" s="23">
        <v>68400</v>
      </c>
      <c r="H67" s="22">
        <v>68500</v>
      </c>
      <c r="I67" s="26">
        <f t="shared" si="22"/>
        <v>3329.0510000000004</v>
      </c>
    </row>
    <row r="68" spans="1:9" ht="9.9499999999999993" customHeight="1" x14ac:dyDescent="0.2">
      <c r="A68" s="24">
        <v>56500</v>
      </c>
      <c r="B68" s="25">
        <v>56600</v>
      </c>
      <c r="C68" s="26">
        <f t="shared" si="20"/>
        <v>2615.0510000000004</v>
      </c>
      <c r="D68" s="25">
        <v>62500</v>
      </c>
      <c r="E68" s="25">
        <v>62600</v>
      </c>
      <c r="F68" s="26">
        <f t="shared" si="21"/>
        <v>2975.0510000000004</v>
      </c>
      <c r="G68" s="23">
        <v>68500</v>
      </c>
      <c r="H68" s="22">
        <v>68600</v>
      </c>
      <c r="I68" s="26">
        <f t="shared" si="22"/>
        <v>3335.0510000000004</v>
      </c>
    </row>
    <row r="69" spans="1:9" ht="9.9499999999999993" customHeight="1" x14ac:dyDescent="0.2">
      <c r="A69" s="24">
        <v>56600</v>
      </c>
      <c r="B69" s="25">
        <v>56700</v>
      </c>
      <c r="C69" s="26">
        <f t="shared" si="20"/>
        <v>2621.0510000000004</v>
      </c>
      <c r="D69" s="25">
        <v>62600</v>
      </c>
      <c r="E69" s="25">
        <v>62700</v>
      </c>
      <c r="F69" s="26">
        <f t="shared" si="21"/>
        <v>2981.0510000000004</v>
      </c>
      <c r="G69" s="23">
        <v>68600</v>
      </c>
      <c r="H69" s="22">
        <v>68700</v>
      </c>
      <c r="I69" s="26">
        <f t="shared" si="22"/>
        <v>3341.0510000000004</v>
      </c>
    </row>
    <row r="70" spans="1:9" ht="9.9499999999999993" customHeight="1" x14ac:dyDescent="0.2">
      <c r="A70" s="24">
        <v>56700</v>
      </c>
      <c r="B70" s="25">
        <v>56800</v>
      </c>
      <c r="C70" s="26">
        <f t="shared" si="20"/>
        <v>2627.0510000000004</v>
      </c>
      <c r="D70" s="25">
        <v>62700</v>
      </c>
      <c r="E70" s="25">
        <v>62800</v>
      </c>
      <c r="F70" s="26">
        <f t="shared" si="21"/>
        <v>2987.0510000000004</v>
      </c>
      <c r="G70" s="23">
        <v>68700</v>
      </c>
      <c r="H70" s="22">
        <v>68800</v>
      </c>
      <c r="I70" s="26">
        <f t="shared" si="22"/>
        <v>3347.0510000000004</v>
      </c>
    </row>
    <row r="71" spans="1:9" ht="9.9499999999999993" customHeight="1" x14ac:dyDescent="0.2">
      <c r="A71" s="24">
        <v>56800</v>
      </c>
      <c r="B71" s="25">
        <v>56900</v>
      </c>
      <c r="C71" s="26">
        <f t="shared" si="20"/>
        <v>2633.0510000000004</v>
      </c>
      <c r="D71" s="25">
        <v>62800</v>
      </c>
      <c r="E71" s="25">
        <v>62900</v>
      </c>
      <c r="F71" s="26">
        <f t="shared" si="21"/>
        <v>2993.0510000000004</v>
      </c>
      <c r="G71" s="23">
        <v>68800</v>
      </c>
      <c r="H71" s="22">
        <v>68900</v>
      </c>
      <c r="I71" s="26">
        <f t="shared" si="22"/>
        <v>3353.0510000000004</v>
      </c>
    </row>
    <row r="72" spans="1:9" ht="9.9499999999999993" customHeight="1" x14ac:dyDescent="0.2">
      <c r="A72" s="36">
        <v>56900</v>
      </c>
      <c r="B72" s="37">
        <v>57000</v>
      </c>
      <c r="C72" s="104">
        <f t="shared" si="20"/>
        <v>2639.0510000000004</v>
      </c>
      <c r="D72" s="37">
        <v>62900</v>
      </c>
      <c r="E72" s="37">
        <v>63000</v>
      </c>
      <c r="F72" s="104">
        <f t="shared" si="21"/>
        <v>2999.0510000000004</v>
      </c>
      <c r="G72" s="105">
        <v>68900</v>
      </c>
      <c r="H72" s="106">
        <v>69000</v>
      </c>
      <c r="I72" s="104">
        <f t="shared" si="22"/>
        <v>3359.0510000000004</v>
      </c>
    </row>
    <row r="73" spans="1:9" ht="9.9499999999999993" customHeight="1" x14ac:dyDescent="0.2">
      <c r="C73" s="25"/>
    </row>
    <row r="74" spans="1:9" ht="9.9499999999999993" customHeight="1" x14ac:dyDescent="0.2"/>
    <row r="75" spans="1:9" ht="9.9499999999999993" customHeight="1" x14ac:dyDescent="0.2"/>
    <row r="76" spans="1:9" ht="9.9499999999999993" customHeight="1" x14ac:dyDescent="0.2"/>
    <row r="77" spans="1:9" ht="9.9499999999999993" customHeight="1" x14ac:dyDescent="0.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7"/>
  <sheetViews>
    <sheetView topLeftCell="A4" zoomScaleNormal="100" workbookViewId="0">
      <selection activeCell="F17" sqref="F17"/>
    </sheetView>
  </sheetViews>
  <sheetFormatPr defaultRowHeight="12.75" x14ac:dyDescent="0.2"/>
  <cols>
    <col min="3" max="3" width="9.7109375" bestFit="1" customWidth="1"/>
    <col min="17" max="17" width="9.85546875" bestFit="1" customWidth="1"/>
  </cols>
  <sheetData>
    <row r="1" spans="1:19" ht="9.9499999999999993" customHeight="1" x14ac:dyDescent="0.2">
      <c r="A1" s="8" t="s">
        <v>6</v>
      </c>
      <c r="B1" s="15"/>
      <c r="C1" s="16"/>
      <c r="D1" s="8" t="s">
        <v>6</v>
      </c>
      <c r="E1" s="15"/>
      <c r="F1" s="16"/>
      <c r="G1" s="8" t="s">
        <v>6</v>
      </c>
      <c r="H1" s="15"/>
      <c r="I1" s="16"/>
    </row>
    <row r="2" spans="1:19" ht="9.9499999999999993" customHeight="1" thickBot="1" x14ac:dyDescent="0.25">
      <c r="A2" s="9" t="s">
        <v>7</v>
      </c>
      <c r="B2" s="18"/>
      <c r="C2" s="19"/>
      <c r="D2" s="9" t="s">
        <v>7</v>
      </c>
      <c r="E2" s="18"/>
      <c r="F2" s="19"/>
      <c r="G2" s="9" t="s">
        <v>7</v>
      </c>
      <c r="H2" s="18"/>
      <c r="I2" s="19"/>
    </row>
    <row r="3" spans="1:19" ht="9.9499999999999993" customHeight="1" thickTop="1" x14ac:dyDescent="0.2">
      <c r="A3" s="20"/>
      <c r="B3" s="21"/>
      <c r="C3" s="4"/>
      <c r="D3" s="20"/>
      <c r="E3" s="21"/>
      <c r="F3" s="4"/>
      <c r="G3" s="20"/>
      <c r="H3" s="21"/>
      <c r="I3" s="4"/>
      <c r="K3" s="93"/>
      <c r="L3" s="94"/>
      <c r="M3" s="94"/>
      <c r="N3" s="94"/>
      <c r="O3" s="94"/>
      <c r="P3" s="94"/>
      <c r="Q3" s="94"/>
      <c r="R3" s="94"/>
      <c r="S3" s="95"/>
    </row>
    <row r="4" spans="1:19" ht="9.9499999999999993" customHeight="1" x14ac:dyDescent="0.2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2" t="s">
        <v>27</v>
      </c>
      <c r="L4" s="81"/>
      <c r="M4" s="81"/>
      <c r="N4" s="81"/>
      <c r="O4" s="81"/>
      <c r="P4" s="81"/>
      <c r="Q4" s="81"/>
      <c r="R4" s="81"/>
      <c r="S4" s="82"/>
    </row>
    <row r="5" spans="1:19" ht="9.9499999999999993" customHeight="1" x14ac:dyDescent="0.2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6" t="s">
        <v>8</v>
      </c>
      <c r="L5" s="97" t="s">
        <v>9</v>
      </c>
      <c r="M5" s="98" t="s">
        <v>12</v>
      </c>
      <c r="N5" s="99" t="s">
        <v>10</v>
      </c>
      <c r="O5" s="100"/>
      <c r="P5" s="100"/>
      <c r="Q5" s="100"/>
      <c r="R5" s="100"/>
      <c r="S5" s="101"/>
    </row>
    <row r="6" spans="1:19" ht="9.9499999999999993" customHeight="1" x14ac:dyDescent="0.2">
      <c r="A6" s="3"/>
      <c r="B6" s="18"/>
      <c r="C6" s="4"/>
      <c r="D6" s="3"/>
      <c r="E6" s="18"/>
      <c r="F6" s="4"/>
      <c r="G6" s="3"/>
      <c r="H6" s="18"/>
      <c r="I6" s="4"/>
      <c r="K6" s="69">
        <v>0</v>
      </c>
      <c r="L6" s="70">
        <v>4499</v>
      </c>
      <c r="M6" s="77">
        <v>8.9999999999999993E-3</v>
      </c>
      <c r="N6" s="44"/>
      <c r="O6" s="39"/>
      <c r="P6" s="39"/>
      <c r="Q6" s="39"/>
      <c r="R6" s="55"/>
      <c r="S6" s="78"/>
    </row>
    <row r="7" spans="1:19" ht="9.9499999999999993" customHeight="1" x14ac:dyDescent="0.2">
      <c r="A7" s="27"/>
      <c r="B7" s="28"/>
      <c r="C7" s="29"/>
      <c r="D7" s="30"/>
      <c r="E7" s="31"/>
      <c r="F7" s="29"/>
      <c r="G7" s="5"/>
      <c r="H7" s="6"/>
      <c r="I7" s="7"/>
      <c r="K7" s="69">
        <f>+L6+1</f>
        <v>4500</v>
      </c>
      <c r="L7" s="70">
        <v>8899</v>
      </c>
      <c r="M7" s="77">
        <v>2.4E-2</v>
      </c>
      <c r="N7" s="45">
        <f>-(L6*(M7-M6))</f>
        <v>-67.484999999999999</v>
      </c>
      <c r="O7" s="39"/>
      <c r="P7" s="39"/>
      <c r="Q7" s="39"/>
      <c r="R7" s="38"/>
      <c r="S7" s="114">
        <f>SUM(N7:R7)</f>
        <v>-67.484999999999999</v>
      </c>
    </row>
    <row r="8" spans="1:19" ht="9.9499999999999993" customHeight="1" x14ac:dyDescent="0.2">
      <c r="A8" s="24">
        <v>69000</v>
      </c>
      <c r="B8" s="25">
        <v>69100</v>
      </c>
      <c r="C8" s="26">
        <f>(((+A8+B8)/2)*0.06)+$S$21</f>
        <v>3365.0510000000004</v>
      </c>
      <c r="D8" s="24">
        <v>75001</v>
      </c>
      <c r="E8" s="25">
        <f>75101</f>
        <v>75101</v>
      </c>
      <c r="F8" s="26">
        <f>(((+D8+E8)/2)*0.06)+$S$21</f>
        <v>3725.1109999999999</v>
      </c>
      <c r="G8" s="24">
        <v>81001</v>
      </c>
      <c r="H8" s="25">
        <f>G8+100</f>
        <v>81101</v>
      </c>
      <c r="I8" s="26">
        <f t="shared" ref="I8:I10" si="0">(((+G8+H8)/2)*0.069)+$S$33-340</f>
        <v>4289.7790000000005</v>
      </c>
      <c r="K8" s="69">
        <f>+L7+1</f>
        <v>8900</v>
      </c>
      <c r="L8" s="70">
        <v>13399</v>
      </c>
      <c r="M8" s="77">
        <v>3.4000000000000002E-2</v>
      </c>
      <c r="N8" s="45">
        <f>+N7</f>
        <v>-67.484999999999999</v>
      </c>
      <c r="O8" s="40">
        <f>-(L7*(M8-M7))</f>
        <v>-88.990000000000023</v>
      </c>
      <c r="P8" s="2"/>
      <c r="Q8" s="39"/>
      <c r="R8" s="38"/>
      <c r="S8" s="114">
        <f t="shared" ref="S8:S9" si="1">SUM(N8:R8)</f>
        <v>-156.47500000000002</v>
      </c>
    </row>
    <row r="9" spans="1:19" ht="9.9499999999999993" customHeight="1" x14ac:dyDescent="0.2">
      <c r="A9" s="24">
        <v>69100</v>
      </c>
      <c r="B9" s="25">
        <v>69200</v>
      </c>
      <c r="C9" s="26">
        <f t="shared" ref="C9:C17" si="2">(((+A9+B9)/2)*0.06)+$S$21</f>
        <v>3371.0510000000004</v>
      </c>
      <c r="D9" s="25">
        <v>75101</v>
      </c>
      <c r="E9" s="25">
        <v>75201</v>
      </c>
      <c r="F9" s="26">
        <f t="shared" ref="F9:F54" si="3">(((+D9+E9)/2)*0.06)+$S$21</f>
        <v>3731.1109999999999</v>
      </c>
      <c r="G9" s="24">
        <v>81101</v>
      </c>
      <c r="H9" s="25">
        <f t="shared" ref="H9:H17" si="4">G9+100</f>
        <v>81201</v>
      </c>
      <c r="I9" s="26">
        <f t="shared" si="0"/>
        <v>4296.6790000000001</v>
      </c>
      <c r="K9" s="69">
        <f>+L8+1</f>
        <v>13400</v>
      </c>
      <c r="L9" s="70">
        <v>22199</v>
      </c>
      <c r="M9" s="77">
        <v>4.3999999999999997E-2</v>
      </c>
      <c r="N9" s="45">
        <f>+N8</f>
        <v>-67.484999999999999</v>
      </c>
      <c r="O9" s="40">
        <f>+O8</f>
        <v>-88.990000000000023</v>
      </c>
      <c r="P9" s="40">
        <f>-(L8*(M9-M8))</f>
        <v>-133.98999999999992</v>
      </c>
      <c r="Q9" s="39"/>
      <c r="R9" s="38"/>
      <c r="S9" s="114">
        <f t="shared" si="1"/>
        <v>-290.46499999999992</v>
      </c>
    </row>
    <row r="10" spans="1:19" ht="9.9499999999999993" customHeight="1" thickBot="1" x14ac:dyDescent="0.25">
      <c r="A10" s="24">
        <v>69200</v>
      </c>
      <c r="B10" s="25">
        <v>69300</v>
      </c>
      <c r="C10" s="26">
        <f t="shared" si="2"/>
        <v>3377.0510000000004</v>
      </c>
      <c r="D10" s="24">
        <v>75201</v>
      </c>
      <c r="E10" s="25">
        <v>75301</v>
      </c>
      <c r="F10" s="26">
        <f t="shared" si="3"/>
        <v>3737.1109999999999</v>
      </c>
      <c r="G10" s="24">
        <v>81201</v>
      </c>
      <c r="H10" s="25">
        <f t="shared" si="4"/>
        <v>81301</v>
      </c>
      <c r="I10" s="26">
        <f t="shared" si="0"/>
        <v>4303.5789999999997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499999999999993" customHeight="1" thickTop="1" x14ac:dyDescent="0.2">
      <c r="A11" s="24">
        <v>69300</v>
      </c>
      <c r="B11" s="25">
        <v>69400</v>
      </c>
      <c r="C11" s="26">
        <f t="shared" si="2"/>
        <v>3383.0510000000004</v>
      </c>
      <c r="D11" s="25">
        <v>75301</v>
      </c>
      <c r="E11" s="25">
        <v>75401</v>
      </c>
      <c r="F11" s="26">
        <f t="shared" si="3"/>
        <v>3743.1109999999999</v>
      </c>
      <c r="G11" s="24">
        <v>81301</v>
      </c>
      <c r="H11" s="25">
        <f t="shared" si="4"/>
        <v>81401</v>
      </c>
      <c r="I11" s="26">
        <f>(((+G11+H11)/2)*0.069)+$S$33-240</f>
        <v>4410.4789999999994</v>
      </c>
    </row>
    <row r="12" spans="1:19" ht="9.9499999999999993" customHeight="1" thickBot="1" x14ac:dyDescent="0.25">
      <c r="A12" s="24">
        <v>69400</v>
      </c>
      <c r="B12" s="25">
        <v>69500</v>
      </c>
      <c r="C12" s="26">
        <f t="shared" si="2"/>
        <v>3389.0510000000004</v>
      </c>
      <c r="D12" s="24">
        <v>75401</v>
      </c>
      <c r="E12" s="25">
        <v>75501</v>
      </c>
      <c r="F12" s="26">
        <f t="shared" si="3"/>
        <v>3749.1109999999999</v>
      </c>
      <c r="G12" s="24">
        <v>81401</v>
      </c>
      <c r="H12" s="25">
        <f t="shared" si="4"/>
        <v>81501</v>
      </c>
      <c r="I12" s="26">
        <f t="shared" ref="I12:I17" si="5">(((+G12+H12)/2)*0.069)+$S$33-240</f>
        <v>4417.3790000000008</v>
      </c>
    </row>
    <row r="13" spans="1:19" ht="9.9499999999999993" customHeight="1" thickTop="1" x14ac:dyDescent="0.2">
      <c r="A13" s="24">
        <v>69500</v>
      </c>
      <c r="B13" s="25">
        <v>69600</v>
      </c>
      <c r="C13" s="26">
        <f t="shared" si="2"/>
        <v>3395.0510000000004</v>
      </c>
      <c r="D13" s="25">
        <v>75501</v>
      </c>
      <c r="E13" s="25">
        <v>75601</v>
      </c>
      <c r="F13" s="26">
        <f t="shared" si="3"/>
        <v>3755.1109999999999</v>
      </c>
      <c r="G13" s="24">
        <v>81501</v>
      </c>
      <c r="H13" s="25">
        <f t="shared" si="4"/>
        <v>81601</v>
      </c>
      <c r="I13" s="26">
        <f t="shared" si="5"/>
        <v>4424.2790000000005</v>
      </c>
      <c r="K13" s="84"/>
      <c r="L13" s="85"/>
      <c r="M13" s="85"/>
      <c r="N13" s="85"/>
      <c r="O13" s="85"/>
      <c r="P13" s="85"/>
      <c r="Q13" s="85"/>
      <c r="R13" s="85"/>
      <c r="S13" s="86"/>
    </row>
    <row r="14" spans="1:19" ht="9.9499999999999993" customHeight="1" x14ac:dyDescent="0.2">
      <c r="A14" s="24">
        <v>69600</v>
      </c>
      <c r="B14" s="25">
        <v>69700</v>
      </c>
      <c r="C14" s="26">
        <f t="shared" si="2"/>
        <v>3401.0510000000004</v>
      </c>
      <c r="D14" s="24">
        <v>75601</v>
      </c>
      <c r="E14" s="25">
        <v>75701</v>
      </c>
      <c r="F14" s="26">
        <f t="shared" si="3"/>
        <v>3761.1109999999999</v>
      </c>
      <c r="G14" s="24">
        <v>81601</v>
      </c>
      <c r="H14" s="25">
        <f t="shared" si="4"/>
        <v>81701</v>
      </c>
      <c r="I14" s="26">
        <f t="shared" si="5"/>
        <v>4431.1790000000001</v>
      </c>
      <c r="K14" s="103" t="s">
        <v>28</v>
      </c>
      <c r="L14" s="79"/>
      <c r="M14" s="79"/>
      <c r="N14" s="79"/>
      <c r="O14" s="79"/>
      <c r="P14" s="79"/>
      <c r="Q14" s="79"/>
      <c r="R14" s="79"/>
      <c r="S14" s="80"/>
    </row>
    <row r="15" spans="1:19" ht="9.9499999999999993" customHeight="1" x14ac:dyDescent="0.2">
      <c r="A15" s="24">
        <v>69700</v>
      </c>
      <c r="B15" s="25">
        <v>69800</v>
      </c>
      <c r="C15" s="26">
        <f t="shared" si="2"/>
        <v>3407.0510000000004</v>
      </c>
      <c r="D15" s="25">
        <v>75701</v>
      </c>
      <c r="E15" s="25">
        <f>D15+100</f>
        <v>75801</v>
      </c>
      <c r="F15" s="26">
        <f t="shared" si="3"/>
        <v>3767.1109999999999</v>
      </c>
      <c r="G15" s="24">
        <v>81701</v>
      </c>
      <c r="H15" s="25">
        <f t="shared" si="4"/>
        <v>81801</v>
      </c>
      <c r="I15" s="26">
        <f t="shared" si="5"/>
        <v>4438.0789999999997</v>
      </c>
      <c r="K15" s="87" t="s">
        <v>8</v>
      </c>
      <c r="L15" s="88" t="s">
        <v>9</v>
      </c>
      <c r="M15" s="89" t="s">
        <v>12</v>
      </c>
      <c r="N15" s="90" t="s">
        <v>10</v>
      </c>
      <c r="O15" s="91"/>
      <c r="P15" s="91"/>
      <c r="Q15" s="91"/>
      <c r="R15" s="91"/>
      <c r="S15" s="92"/>
    </row>
    <row r="16" spans="1:19" ht="9.9499999999999993" customHeight="1" x14ac:dyDescent="0.2">
      <c r="A16" s="24">
        <v>69800</v>
      </c>
      <c r="B16" s="25">
        <v>69900</v>
      </c>
      <c r="C16" s="26">
        <f t="shared" si="2"/>
        <v>3413.0510000000004</v>
      </c>
      <c r="D16" s="24">
        <v>75801</v>
      </c>
      <c r="E16" s="25">
        <f t="shared" ref="E16:E72" si="6">D16+100</f>
        <v>75901</v>
      </c>
      <c r="F16" s="26">
        <f t="shared" si="3"/>
        <v>3773.1109999999999</v>
      </c>
      <c r="G16" s="24">
        <v>81801</v>
      </c>
      <c r="H16" s="25">
        <f t="shared" si="4"/>
        <v>81901</v>
      </c>
      <c r="I16" s="26">
        <f t="shared" si="5"/>
        <v>4444.9789999999994</v>
      </c>
      <c r="K16" s="69">
        <v>0</v>
      </c>
      <c r="L16" s="70">
        <v>4499</v>
      </c>
      <c r="M16" s="77">
        <v>8.9999999999999993E-3</v>
      </c>
      <c r="N16" s="44"/>
      <c r="O16" s="39"/>
      <c r="P16" s="39"/>
      <c r="Q16" s="39"/>
      <c r="R16" s="55"/>
      <c r="S16" s="78"/>
    </row>
    <row r="17" spans="1:19" ht="9.9499999999999993" customHeight="1" x14ac:dyDescent="0.2">
      <c r="A17" s="24">
        <v>69900</v>
      </c>
      <c r="B17" s="25">
        <v>70000</v>
      </c>
      <c r="C17" s="26">
        <f t="shared" si="2"/>
        <v>3419.0510000000004</v>
      </c>
      <c r="D17" s="25">
        <v>75901</v>
      </c>
      <c r="E17" s="25">
        <f t="shared" si="6"/>
        <v>76001</v>
      </c>
      <c r="F17" s="26">
        <f t="shared" si="3"/>
        <v>3779.1109999999999</v>
      </c>
      <c r="G17" s="24">
        <v>81901</v>
      </c>
      <c r="H17" s="25">
        <f t="shared" si="4"/>
        <v>82001</v>
      </c>
      <c r="I17" s="26">
        <f t="shared" si="5"/>
        <v>4451.8790000000008</v>
      </c>
      <c r="K17" s="69">
        <f>+L16+1</f>
        <v>4500</v>
      </c>
      <c r="L17" s="70">
        <v>8899</v>
      </c>
      <c r="M17" s="77">
        <v>2.5000000000000001E-2</v>
      </c>
      <c r="N17" s="45">
        <f>-(L16*(M17-M16))</f>
        <v>-71.983999999999995</v>
      </c>
      <c r="O17" s="39"/>
      <c r="P17" s="39"/>
      <c r="Q17" s="39"/>
      <c r="R17" s="38"/>
      <c r="S17" s="114">
        <f t="shared" ref="S17:S21" si="7">SUM(N17:R17)</f>
        <v>-71.983999999999995</v>
      </c>
    </row>
    <row r="18" spans="1:19" ht="9.9499999999999993" customHeight="1" x14ac:dyDescent="0.2">
      <c r="A18" s="30"/>
      <c r="B18" s="31"/>
      <c r="C18" s="29"/>
      <c r="D18" s="6"/>
      <c r="E18" s="6"/>
      <c r="F18" s="29"/>
      <c r="G18" s="34"/>
      <c r="H18" s="35"/>
      <c r="I18" s="29"/>
      <c r="K18" s="69">
        <f>+L17+1</f>
        <v>8900</v>
      </c>
      <c r="L18" s="70">
        <v>13399</v>
      </c>
      <c r="M18" s="77">
        <v>3.5000000000000003E-2</v>
      </c>
      <c r="N18" s="45">
        <f>+N17</f>
        <v>-71.983999999999995</v>
      </c>
      <c r="O18" s="40">
        <f>-(L17*(M18-M17))</f>
        <v>-88.990000000000023</v>
      </c>
      <c r="P18" s="2"/>
      <c r="Q18" s="39"/>
      <c r="R18" s="38"/>
      <c r="S18" s="114">
        <f t="shared" si="7"/>
        <v>-160.97400000000002</v>
      </c>
    </row>
    <row r="19" spans="1:19" ht="9.9499999999999993" customHeight="1" x14ac:dyDescent="0.2">
      <c r="A19" s="24">
        <v>70000</v>
      </c>
      <c r="B19" s="25">
        <v>70100</v>
      </c>
      <c r="C19" s="26">
        <f t="shared" ref="C19:C28" si="8">(((+A19+B19)/2)*0.06)+$S$21</f>
        <v>3425.0510000000004</v>
      </c>
      <c r="D19" s="25">
        <v>76001</v>
      </c>
      <c r="E19" s="25">
        <f t="shared" si="6"/>
        <v>76101</v>
      </c>
      <c r="F19" s="26">
        <f t="shared" si="3"/>
        <v>3785.1109999999999</v>
      </c>
      <c r="G19" s="24">
        <v>82001</v>
      </c>
      <c r="H19" s="25">
        <f t="shared" ref="H19:H28" si="9">G19+100</f>
        <v>82101</v>
      </c>
      <c r="I19" s="26">
        <f t="shared" ref="I19:I23" si="10">(((+G19+H19)/2)*0.069)+$S$33-240</f>
        <v>4458.7790000000005</v>
      </c>
      <c r="K19" s="69">
        <f>+L18+1</f>
        <v>13400</v>
      </c>
      <c r="L19" s="70">
        <v>22199</v>
      </c>
      <c r="M19" s="77">
        <v>4.4999999999999998E-2</v>
      </c>
      <c r="N19" s="45">
        <f>+N18</f>
        <v>-71.983999999999995</v>
      </c>
      <c r="O19" s="40">
        <f>+O18</f>
        <v>-88.990000000000023</v>
      </c>
      <c r="P19" s="40">
        <f>-(L18*(M19-M18))</f>
        <v>-133.98999999999992</v>
      </c>
      <c r="Q19" s="39"/>
      <c r="R19" s="38"/>
      <c r="S19" s="114">
        <f t="shared" si="7"/>
        <v>-294.96399999999994</v>
      </c>
    </row>
    <row r="20" spans="1:19" ht="9.9499999999999993" customHeight="1" x14ac:dyDescent="0.2">
      <c r="A20" s="24">
        <v>70100</v>
      </c>
      <c r="B20" s="25">
        <v>70200</v>
      </c>
      <c r="C20" s="26">
        <f t="shared" si="8"/>
        <v>3431.0510000000004</v>
      </c>
      <c r="D20" s="25">
        <v>76101</v>
      </c>
      <c r="E20" s="25">
        <f t="shared" si="6"/>
        <v>76201</v>
      </c>
      <c r="F20" s="26">
        <f t="shared" si="3"/>
        <v>3791.1109999999999</v>
      </c>
      <c r="G20" s="24">
        <v>82101</v>
      </c>
      <c r="H20" s="25">
        <f t="shared" si="9"/>
        <v>82201</v>
      </c>
      <c r="I20" s="26">
        <f t="shared" si="10"/>
        <v>4465.6790000000001</v>
      </c>
      <c r="K20" s="69">
        <f t="shared" ref="K20:K21" si="11">+L19+1</f>
        <v>22200</v>
      </c>
      <c r="L20" s="70">
        <v>37199</v>
      </c>
      <c r="M20" s="77">
        <v>0.05</v>
      </c>
      <c r="N20" s="45">
        <f>+N19</f>
        <v>-71.983999999999995</v>
      </c>
      <c r="O20" s="40">
        <f>+O19</f>
        <v>-88.990000000000023</v>
      </c>
      <c r="P20" s="40">
        <f>+P19</f>
        <v>-133.98999999999992</v>
      </c>
      <c r="Q20" s="40">
        <f>-(L19*(M20-M19))</f>
        <v>-110.9950000000001</v>
      </c>
      <c r="R20" s="38"/>
      <c r="S20" s="114">
        <f t="shared" si="7"/>
        <v>-405.95900000000006</v>
      </c>
    </row>
    <row r="21" spans="1:19" ht="9.9499999999999993" customHeight="1" x14ac:dyDescent="0.2">
      <c r="A21" s="24">
        <v>70200</v>
      </c>
      <c r="B21" s="25">
        <v>70300</v>
      </c>
      <c r="C21" s="26">
        <f t="shared" si="8"/>
        <v>3437.0510000000004</v>
      </c>
      <c r="D21" s="25">
        <v>76201</v>
      </c>
      <c r="E21" s="25">
        <f t="shared" si="6"/>
        <v>76301</v>
      </c>
      <c r="F21" s="26">
        <f t="shared" si="3"/>
        <v>3797.1109999999999</v>
      </c>
      <c r="G21" s="24">
        <v>82201</v>
      </c>
      <c r="H21" s="25">
        <f t="shared" si="9"/>
        <v>82301</v>
      </c>
      <c r="I21" s="26">
        <f t="shared" si="10"/>
        <v>4472.5789999999997</v>
      </c>
      <c r="K21" s="69">
        <f t="shared" si="11"/>
        <v>37200</v>
      </c>
      <c r="L21" s="70">
        <v>79300</v>
      </c>
      <c r="M21" s="77">
        <v>0.06</v>
      </c>
      <c r="N21" s="45">
        <f>+N20</f>
        <v>-71.983999999999995</v>
      </c>
      <c r="O21" s="40">
        <f>+O20</f>
        <v>-88.990000000000023</v>
      </c>
      <c r="P21" s="40">
        <f>+P20</f>
        <v>-133.98999999999992</v>
      </c>
      <c r="Q21" s="40">
        <f>+Q20</f>
        <v>-110.9950000000001</v>
      </c>
      <c r="R21" s="43">
        <f>-(L20*(M21-M20))</f>
        <v>-371.98999999999984</v>
      </c>
      <c r="S21" s="114">
        <f t="shared" si="7"/>
        <v>-777.94899999999984</v>
      </c>
    </row>
    <row r="22" spans="1:19" ht="9.9499999999999993" customHeight="1" thickBot="1" x14ac:dyDescent="0.25">
      <c r="A22" s="24">
        <v>70300</v>
      </c>
      <c r="B22" s="25">
        <v>70400</v>
      </c>
      <c r="C22" s="26">
        <f t="shared" si="8"/>
        <v>3443.0510000000004</v>
      </c>
      <c r="D22" s="25">
        <v>76301</v>
      </c>
      <c r="E22" s="25">
        <f t="shared" si="6"/>
        <v>76401</v>
      </c>
      <c r="F22" s="26">
        <f t="shared" si="3"/>
        <v>3803.1109999999999</v>
      </c>
      <c r="G22" s="24">
        <v>82301</v>
      </c>
      <c r="H22" s="25">
        <f t="shared" si="9"/>
        <v>82401</v>
      </c>
      <c r="I22" s="26">
        <f t="shared" si="10"/>
        <v>4479.4789999999994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499999999999993" customHeight="1" thickTop="1" x14ac:dyDescent="0.2">
      <c r="A23" s="24">
        <v>70400</v>
      </c>
      <c r="B23" s="25">
        <v>70500</v>
      </c>
      <c r="C23" s="26">
        <f t="shared" si="8"/>
        <v>3449.0510000000004</v>
      </c>
      <c r="D23" s="25">
        <v>76401</v>
      </c>
      <c r="E23" s="25">
        <f t="shared" si="6"/>
        <v>76501</v>
      </c>
      <c r="F23" s="26">
        <f t="shared" si="3"/>
        <v>3809.1109999999999</v>
      </c>
      <c r="G23" s="24">
        <v>82401</v>
      </c>
      <c r="H23" s="25">
        <f t="shared" si="9"/>
        <v>82501</v>
      </c>
      <c r="I23" s="26">
        <f t="shared" si="10"/>
        <v>4486.3790000000008</v>
      </c>
    </row>
    <row r="24" spans="1:19" ht="9.9499999999999993" customHeight="1" thickBot="1" x14ac:dyDescent="0.25">
      <c r="A24" s="24">
        <v>70500</v>
      </c>
      <c r="B24" s="25">
        <v>70600</v>
      </c>
      <c r="C24" s="26">
        <f t="shared" si="8"/>
        <v>3455.0510000000004</v>
      </c>
      <c r="D24" s="25">
        <v>76501</v>
      </c>
      <c r="E24" s="25">
        <f t="shared" si="6"/>
        <v>76601</v>
      </c>
      <c r="F24" s="26">
        <f t="shared" si="3"/>
        <v>3815.1109999999999</v>
      </c>
      <c r="G24" s="24">
        <v>82501</v>
      </c>
      <c r="H24" s="25">
        <f t="shared" si="9"/>
        <v>82601</v>
      </c>
      <c r="I24" s="26">
        <f>(((+G24+H24)/2)*0.069)+$S$33-140</f>
        <v>4593.2790000000005</v>
      </c>
    </row>
    <row r="25" spans="1:19" ht="9.9499999999999993" customHeight="1" thickTop="1" x14ac:dyDescent="0.2">
      <c r="A25" s="24">
        <v>70600</v>
      </c>
      <c r="B25" s="25">
        <v>70700</v>
      </c>
      <c r="C25" s="26">
        <f t="shared" si="8"/>
        <v>3461.0510000000004</v>
      </c>
      <c r="D25" s="25">
        <v>76601</v>
      </c>
      <c r="E25" s="25">
        <f t="shared" si="6"/>
        <v>76701</v>
      </c>
      <c r="F25" s="26">
        <f t="shared" si="3"/>
        <v>3821.1109999999999</v>
      </c>
      <c r="G25" s="24">
        <v>82601</v>
      </c>
      <c r="H25" s="25">
        <f t="shared" si="9"/>
        <v>82701</v>
      </c>
      <c r="I25" s="26">
        <f t="shared" ref="I25:I28" si="12">(((+G25+H25)/2)*0.069)+$S$33-140</f>
        <v>4600.1790000000001</v>
      </c>
      <c r="K25" s="84"/>
      <c r="L25" s="85"/>
      <c r="M25" s="85"/>
      <c r="N25" s="85"/>
      <c r="O25" s="85"/>
      <c r="P25" s="85"/>
      <c r="Q25" s="85"/>
      <c r="R25" s="85"/>
      <c r="S25" s="86"/>
    </row>
    <row r="26" spans="1:19" ht="9.9499999999999993" customHeight="1" x14ac:dyDescent="0.2">
      <c r="A26" s="24">
        <v>70700</v>
      </c>
      <c r="B26" s="25">
        <v>70800</v>
      </c>
      <c r="C26" s="26">
        <f t="shared" si="8"/>
        <v>3467.0510000000004</v>
      </c>
      <c r="D26" s="25">
        <v>76701</v>
      </c>
      <c r="E26" s="25">
        <f t="shared" si="6"/>
        <v>76801</v>
      </c>
      <c r="F26" s="26">
        <f t="shared" si="3"/>
        <v>3827.1109999999999</v>
      </c>
      <c r="G26" s="24">
        <v>82701</v>
      </c>
      <c r="H26" s="25">
        <f t="shared" si="9"/>
        <v>82801</v>
      </c>
      <c r="I26" s="26">
        <f t="shared" si="12"/>
        <v>4607.0789999999997</v>
      </c>
      <c r="K26" s="103" t="s">
        <v>29</v>
      </c>
      <c r="L26" s="79"/>
      <c r="M26" s="79"/>
      <c r="N26" s="79"/>
      <c r="O26" s="79"/>
      <c r="P26" s="79"/>
      <c r="Q26" s="79"/>
      <c r="R26" s="79"/>
      <c r="S26" s="80"/>
    </row>
    <row r="27" spans="1:19" ht="9.9499999999999993" customHeight="1" x14ac:dyDescent="0.2">
      <c r="A27" s="24">
        <v>70800</v>
      </c>
      <c r="B27" s="25">
        <v>70900</v>
      </c>
      <c r="C27" s="26">
        <f t="shared" si="8"/>
        <v>3473.0510000000004</v>
      </c>
      <c r="D27" s="25">
        <v>76801</v>
      </c>
      <c r="E27" s="25">
        <f t="shared" si="6"/>
        <v>76901</v>
      </c>
      <c r="F27" s="26">
        <f t="shared" si="3"/>
        <v>3833.1109999999999</v>
      </c>
      <c r="G27" s="24">
        <v>82801</v>
      </c>
      <c r="H27" s="25">
        <f t="shared" si="9"/>
        <v>82901</v>
      </c>
      <c r="I27" s="26">
        <f t="shared" si="12"/>
        <v>4613.9789999999994</v>
      </c>
      <c r="K27" s="87" t="s">
        <v>8</v>
      </c>
      <c r="L27" s="88" t="s">
        <v>9</v>
      </c>
      <c r="M27" s="89" t="s">
        <v>12</v>
      </c>
      <c r="N27" s="90" t="s">
        <v>10</v>
      </c>
      <c r="O27" s="91"/>
      <c r="P27" s="91"/>
      <c r="Q27" s="91"/>
      <c r="R27" s="91"/>
      <c r="S27" s="92"/>
    </row>
    <row r="28" spans="1:19" ht="9.9499999999999993" customHeight="1" x14ac:dyDescent="0.2">
      <c r="A28" s="24">
        <v>70900</v>
      </c>
      <c r="B28" s="25">
        <v>71000</v>
      </c>
      <c r="C28" s="26">
        <f t="shared" si="8"/>
        <v>3479.0510000000004</v>
      </c>
      <c r="D28" s="25">
        <v>76901</v>
      </c>
      <c r="E28" s="25">
        <f t="shared" si="6"/>
        <v>77001</v>
      </c>
      <c r="F28" s="26">
        <f t="shared" si="3"/>
        <v>3839.1109999999999</v>
      </c>
      <c r="G28" s="24">
        <v>82901</v>
      </c>
      <c r="H28" s="25">
        <f t="shared" si="9"/>
        <v>83001</v>
      </c>
      <c r="I28" s="26">
        <f t="shared" si="12"/>
        <v>4620.8790000000008</v>
      </c>
      <c r="K28" s="69">
        <v>0</v>
      </c>
      <c r="L28" s="70">
        <v>4499</v>
      </c>
      <c r="M28" s="77">
        <v>8.9999999999999993E-3</v>
      </c>
      <c r="N28" s="44"/>
      <c r="O28" s="39"/>
      <c r="P28" s="39"/>
      <c r="Q28" s="39"/>
      <c r="R28" s="55"/>
      <c r="S28" s="78"/>
    </row>
    <row r="29" spans="1:19" ht="9.9499999999999993" customHeight="1" x14ac:dyDescent="0.2">
      <c r="A29" s="5"/>
      <c r="B29" s="6"/>
      <c r="C29" s="29"/>
      <c r="D29" s="28"/>
      <c r="E29" s="28"/>
      <c r="F29" s="29"/>
      <c r="G29" s="34"/>
      <c r="H29" s="35"/>
      <c r="I29" s="29"/>
      <c r="K29" s="69">
        <f>+L28+1</f>
        <v>4500</v>
      </c>
      <c r="L29" s="70">
        <v>8899</v>
      </c>
      <c r="M29" s="77">
        <v>2.5000000000000001E-2</v>
      </c>
      <c r="N29" s="45">
        <f>-(L28*(M29-M28))</f>
        <v>-71.983999999999995</v>
      </c>
      <c r="O29" s="39"/>
      <c r="P29" s="39"/>
      <c r="Q29" s="39"/>
      <c r="R29" s="38"/>
      <c r="S29" s="114">
        <f t="shared" ref="S29:S33" si="13">SUM(N29:R29)</f>
        <v>-71.983999999999995</v>
      </c>
    </row>
    <row r="30" spans="1:19" ht="9.9499999999999993" customHeight="1" x14ac:dyDescent="0.2">
      <c r="A30" s="24">
        <v>71000</v>
      </c>
      <c r="B30" s="25">
        <v>71100</v>
      </c>
      <c r="C30" s="26">
        <f t="shared" ref="C30:C39" si="14">(((+A30+B30)/2)*0.06)+$S$21</f>
        <v>3485.0510000000004</v>
      </c>
      <c r="D30" s="25">
        <v>77001</v>
      </c>
      <c r="E30" s="25">
        <f t="shared" si="6"/>
        <v>77101</v>
      </c>
      <c r="F30" s="26">
        <f t="shared" si="3"/>
        <v>3845.1109999999999</v>
      </c>
      <c r="G30" s="24">
        <v>83001</v>
      </c>
      <c r="H30" s="25">
        <f t="shared" ref="H30:H39" si="15">G30+100</f>
        <v>83101</v>
      </c>
      <c r="I30" s="26">
        <f t="shared" ref="I30:I35" si="16">(((+G30+H30)/2)*0.069)+$S$33-140</f>
        <v>4627.7790000000005</v>
      </c>
      <c r="K30" s="69">
        <f>+L29+1</f>
        <v>8900</v>
      </c>
      <c r="L30" s="70">
        <v>13399</v>
      </c>
      <c r="M30" s="77">
        <v>3.5000000000000003E-2</v>
      </c>
      <c r="N30" s="45">
        <f>+N29</f>
        <v>-71.983999999999995</v>
      </c>
      <c r="O30" s="40">
        <f>-(L29*(M30-M29))</f>
        <v>-88.990000000000023</v>
      </c>
      <c r="P30" s="2"/>
      <c r="Q30" s="39"/>
      <c r="R30" s="38"/>
      <c r="S30" s="114">
        <f t="shared" si="13"/>
        <v>-160.97400000000002</v>
      </c>
    </row>
    <row r="31" spans="1:19" ht="9.9499999999999993" customHeight="1" x14ac:dyDescent="0.2">
      <c r="A31" s="24">
        <v>71100</v>
      </c>
      <c r="B31" s="25">
        <v>71200</v>
      </c>
      <c r="C31" s="26">
        <f t="shared" si="14"/>
        <v>3491.0510000000004</v>
      </c>
      <c r="D31" s="25">
        <v>77101</v>
      </c>
      <c r="E31" s="25">
        <f t="shared" si="6"/>
        <v>77201</v>
      </c>
      <c r="F31" s="26">
        <f t="shared" si="3"/>
        <v>3851.1109999999999</v>
      </c>
      <c r="G31" s="24">
        <v>83101</v>
      </c>
      <c r="H31" s="25">
        <f t="shared" si="15"/>
        <v>83201</v>
      </c>
      <c r="I31" s="26">
        <f t="shared" si="16"/>
        <v>4634.6790000000001</v>
      </c>
      <c r="K31" s="69">
        <f>+L30+1</f>
        <v>13400</v>
      </c>
      <c r="L31" s="70">
        <v>22199</v>
      </c>
      <c r="M31" s="77">
        <v>4.4999999999999998E-2</v>
      </c>
      <c r="N31" s="45">
        <f>+N30</f>
        <v>-71.983999999999995</v>
      </c>
      <c r="O31" s="40">
        <f>+O30</f>
        <v>-88.990000000000023</v>
      </c>
      <c r="P31" s="40">
        <f>-(L30*(M31-M30))</f>
        <v>-133.98999999999992</v>
      </c>
      <c r="Q31" s="39"/>
      <c r="R31" s="38"/>
      <c r="S31" s="114">
        <f t="shared" si="13"/>
        <v>-294.96399999999994</v>
      </c>
    </row>
    <row r="32" spans="1:19" ht="9.9499999999999993" customHeight="1" x14ac:dyDescent="0.2">
      <c r="A32" s="24">
        <v>71200</v>
      </c>
      <c r="B32" s="25">
        <v>71300</v>
      </c>
      <c r="C32" s="26">
        <f t="shared" si="14"/>
        <v>3497.0510000000004</v>
      </c>
      <c r="D32" s="25">
        <v>77201</v>
      </c>
      <c r="E32" s="25">
        <f t="shared" si="6"/>
        <v>77301</v>
      </c>
      <c r="F32" s="26">
        <f t="shared" si="3"/>
        <v>3857.1109999999999</v>
      </c>
      <c r="G32" s="24">
        <v>83201</v>
      </c>
      <c r="H32" s="25">
        <f t="shared" si="15"/>
        <v>83301</v>
      </c>
      <c r="I32" s="26">
        <f t="shared" si="16"/>
        <v>4641.5789999999997</v>
      </c>
      <c r="K32" s="69">
        <f t="shared" ref="K32:K33" si="17">+L31+1</f>
        <v>22200</v>
      </c>
      <c r="L32" s="70">
        <v>37199</v>
      </c>
      <c r="M32" s="77">
        <v>0.06</v>
      </c>
      <c r="N32" s="45">
        <f>+N31</f>
        <v>-71.983999999999995</v>
      </c>
      <c r="O32" s="40">
        <f>+O31</f>
        <v>-88.990000000000023</v>
      </c>
      <c r="P32" s="40">
        <f>+P31</f>
        <v>-133.98999999999992</v>
      </c>
      <c r="Q32" s="40">
        <f>-(L31*(M32-M31))</f>
        <v>-332.98500000000001</v>
      </c>
      <c r="R32" s="38"/>
      <c r="S32" s="114">
        <f t="shared" si="13"/>
        <v>-627.94899999999996</v>
      </c>
    </row>
    <row r="33" spans="1:19" ht="9.9499999999999993" customHeight="1" x14ac:dyDescent="0.2">
      <c r="A33" s="24">
        <v>71300</v>
      </c>
      <c r="B33" s="25">
        <v>71400</v>
      </c>
      <c r="C33" s="26">
        <f t="shared" si="14"/>
        <v>3503.0510000000004</v>
      </c>
      <c r="D33" s="25">
        <v>77301</v>
      </c>
      <c r="E33" s="25">
        <f t="shared" si="6"/>
        <v>77401</v>
      </c>
      <c r="F33" s="26">
        <f t="shared" si="3"/>
        <v>3863.1109999999999</v>
      </c>
      <c r="G33" s="24">
        <v>83301</v>
      </c>
      <c r="H33" s="25">
        <f t="shared" si="15"/>
        <v>83401</v>
      </c>
      <c r="I33" s="26">
        <f t="shared" si="16"/>
        <v>4648.4789999999994</v>
      </c>
      <c r="K33" s="69">
        <f t="shared" si="17"/>
        <v>37200</v>
      </c>
      <c r="L33" s="70" t="s">
        <v>11</v>
      </c>
      <c r="M33" s="77">
        <v>6.9000000000000006E-2</v>
      </c>
      <c r="N33" s="45">
        <f>+N32</f>
        <v>-71.983999999999995</v>
      </c>
      <c r="O33" s="40">
        <f>+O32</f>
        <v>-88.990000000000023</v>
      </c>
      <c r="P33" s="40">
        <f>+P32</f>
        <v>-133.98999999999992</v>
      </c>
      <c r="Q33" s="40">
        <f>+Q32</f>
        <v>-332.98500000000001</v>
      </c>
      <c r="R33" s="43">
        <f>-(L32*(M33-M32))</f>
        <v>-334.79100000000028</v>
      </c>
      <c r="S33" s="114">
        <f t="shared" si="13"/>
        <v>-962.74000000000024</v>
      </c>
    </row>
    <row r="34" spans="1:19" ht="9.9499999999999993" customHeight="1" thickBot="1" x14ac:dyDescent="0.25">
      <c r="A34" s="24">
        <v>71400</v>
      </c>
      <c r="B34" s="25">
        <v>71500</v>
      </c>
      <c r="C34" s="26">
        <f t="shared" si="14"/>
        <v>3509.0510000000004</v>
      </c>
      <c r="D34" s="25">
        <v>77401</v>
      </c>
      <c r="E34" s="25">
        <f t="shared" si="6"/>
        <v>77501</v>
      </c>
      <c r="F34" s="26">
        <f t="shared" si="3"/>
        <v>3869.1109999999999</v>
      </c>
      <c r="G34" s="24">
        <v>83401</v>
      </c>
      <c r="H34" s="25">
        <f t="shared" si="15"/>
        <v>83501</v>
      </c>
      <c r="I34" s="26">
        <f t="shared" si="16"/>
        <v>4655.3790000000008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499999999999993" customHeight="1" thickTop="1" x14ac:dyDescent="0.2">
      <c r="A35" s="24">
        <v>71500</v>
      </c>
      <c r="B35" s="25">
        <v>71600</v>
      </c>
      <c r="C35" s="26">
        <f t="shared" si="14"/>
        <v>3515.0510000000004</v>
      </c>
      <c r="D35" s="25">
        <v>77501</v>
      </c>
      <c r="E35" s="25">
        <f t="shared" si="6"/>
        <v>77601</v>
      </c>
      <c r="F35" s="26">
        <f t="shared" si="3"/>
        <v>3875.1109999999999</v>
      </c>
      <c r="G35" s="24">
        <v>83501</v>
      </c>
      <c r="H35" s="25">
        <f t="shared" si="15"/>
        <v>83601</v>
      </c>
      <c r="I35" s="26">
        <f t="shared" si="16"/>
        <v>4662.2790000000005</v>
      </c>
    </row>
    <row r="36" spans="1:19" ht="9.9499999999999993" customHeight="1" x14ac:dyDescent="0.2">
      <c r="A36" s="24">
        <v>71600</v>
      </c>
      <c r="B36" s="25">
        <v>71700</v>
      </c>
      <c r="C36" s="26">
        <f t="shared" si="14"/>
        <v>3521.0510000000004</v>
      </c>
      <c r="D36" s="25">
        <v>77601</v>
      </c>
      <c r="E36" s="25">
        <f t="shared" si="6"/>
        <v>77701</v>
      </c>
      <c r="F36" s="26">
        <f t="shared" si="3"/>
        <v>3881.1109999999999</v>
      </c>
      <c r="G36" s="24">
        <v>83601</v>
      </c>
      <c r="H36" s="25">
        <f t="shared" si="15"/>
        <v>83701</v>
      </c>
      <c r="I36" s="26">
        <f>(((+G36+H36)/2)*0.069)+$S$33-40</f>
        <v>4769.1790000000001</v>
      </c>
    </row>
    <row r="37" spans="1:19" ht="9.9499999999999993" customHeight="1" x14ac:dyDescent="0.2">
      <c r="A37" s="24">
        <v>71700</v>
      </c>
      <c r="B37" s="25">
        <v>71800</v>
      </c>
      <c r="C37" s="26">
        <f t="shared" si="14"/>
        <v>3527.0510000000004</v>
      </c>
      <c r="D37" s="25">
        <v>77701</v>
      </c>
      <c r="E37" s="25">
        <f t="shared" si="6"/>
        <v>77801</v>
      </c>
      <c r="F37" s="26">
        <f t="shared" si="3"/>
        <v>3887.1109999999999</v>
      </c>
      <c r="G37" s="24">
        <v>83701</v>
      </c>
      <c r="H37" s="25">
        <f t="shared" si="15"/>
        <v>83801</v>
      </c>
      <c r="I37" s="26">
        <f t="shared" ref="I37:I39" si="18">(((+G37+H37)/2)*0.069)+$S$33-40</f>
        <v>4776.0789999999997</v>
      </c>
    </row>
    <row r="38" spans="1:19" ht="9.9499999999999993" customHeight="1" x14ac:dyDescent="0.2">
      <c r="A38" s="24">
        <v>71800</v>
      </c>
      <c r="B38" s="25">
        <v>71900</v>
      </c>
      <c r="C38" s="26">
        <f t="shared" si="14"/>
        <v>3533.0510000000004</v>
      </c>
      <c r="D38" s="25">
        <v>77801</v>
      </c>
      <c r="E38" s="25">
        <f t="shared" si="6"/>
        <v>77901</v>
      </c>
      <c r="F38" s="26">
        <f t="shared" si="3"/>
        <v>3893.1109999999999</v>
      </c>
      <c r="G38" s="24">
        <v>83801</v>
      </c>
      <c r="H38" s="25">
        <f t="shared" si="15"/>
        <v>83901</v>
      </c>
      <c r="I38" s="26">
        <f t="shared" si="18"/>
        <v>4782.9789999999994</v>
      </c>
    </row>
    <row r="39" spans="1:19" ht="9.9499999999999993" customHeight="1" x14ac:dyDescent="0.2">
      <c r="A39" s="24">
        <v>71900</v>
      </c>
      <c r="B39" s="25">
        <v>72000</v>
      </c>
      <c r="C39" s="26">
        <f t="shared" si="14"/>
        <v>3539.0510000000004</v>
      </c>
      <c r="D39" s="25">
        <v>77901</v>
      </c>
      <c r="E39" s="25">
        <f t="shared" si="6"/>
        <v>78001</v>
      </c>
      <c r="F39" s="26">
        <f t="shared" si="3"/>
        <v>3899.1109999999999</v>
      </c>
      <c r="G39" s="24">
        <v>83901</v>
      </c>
      <c r="H39" s="25">
        <f t="shared" si="15"/>
        <v>84001</v>
      </c>
      <c r="I39" s="26">
        <f t="shared" si="18"/>
        <v>4789.8790000000008</v>
      </c>
    </row>
    <row r="40" spans="1:19" ht="9.9499999999999993" customHeight="1" x14ac:dyDescent="0.2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499999999999993" customHeight="1" x14ac:dyDescent="0.2">
      <c r="A41" s="24">
        <v>72000</v>
      </c>
      <c r="B41" s="25">
        <v>72100</v>
      </c>
      <c r="C41" s="26">
        <f t="shared" ref="C41:C50" si="19">(((+A41+B41)/2)*0.06)+$S$21</f>
        <v>3545.0510000000004</v>
      </c>
      <c r="D41" s="25">
        <v>78001</v>
      </c>
      <c r="E41" s="25">
        <f t="shared" si="6"/>
        <v>78101</v>
      </c>
      <c r="F41" s="26">
        <f t="shared" si="3"/>
        <v>3905.1109999999999</v>
      </c>
      <c r="G41" s="24">
        <v>84001</v>
      </c>
      <c r="H41" s="25">
        <f t="shared" ref="H41:H50" si="20">G41+100</f>
        <v>84101</v>
      </c>
      <c r="I41" s="26">
        <f t="shared" ref="I41:I46" si="21">(((+G41+H41)/2)*0.069)+$S$33-40</f>
        <v>4796.7790000000005</v>
      </c>
    </row>
    <row r="42" spans="1:19" ht="9.9499999999999993" customHeight="1" x14ac:dyDescent="0.2">
      <c r="A42" s="24">
        <v>72100</v>
      </c>
      <c r="B42" s="25">
        <v>72200</v>
      </c>
      <c r="C42" s="26">
        <f t="shared" si="19"/>
        <v>3551.0510000000004</v>
      </c>
      <c r="D42" s="25">
        <v>78101</v>
      </c>
      <c r="E42" s="25">
        <f t="shared" si="6"/>
        <v>78201</v>
      </c>
      <c r="F42" s="26">
        <f t="shared" si="3"/>
        <v>3911.1109999999999</v>
      </c>
      <c r="G42" s="24">
        <v>84101</v>
      </c>
      <c r="H42" s="25">
        <f t="shared" si="20"/>
        <v>84201</v>
      </c>
      <c r="I42" s="26">
        <f t="shared" si="21"/>
        <v>4803.6790000000001</v>
      </c>
    </row>
    <row r="43" spans="1:19" ht="9.9499999999999993" customHeight="1" x14ac:dyDescent="0.2">
      <c r="A43" s="24">
        <v>72200</v>
      </c>
      <c r="B43" s="25">
        <v>72300</v>
      </c>
      <c r="C43" s="26">
        <f t="shared" si="19"/>
        <v>3557.0510000000004</v>
      </c>
      <c r="D43" s="25">
        <v>78201</v>
      </c>
      <c r="E43" s="25">
        <f t="shared" si="6"/>
        <v>78301</v>
      </c>
      <c r="F43" s="26">
        <f t="shared" si="3"/>
        <v>3917.1109999999999</v>
      </c>
      <c r="G43" s="24">
        <v>84201</v>
      </c>
      <c r="H43" s="25">
        <f t="shared" si="20"/>
        <v>84301</v>
      </c>
      <c r="I43" s="26">
        <f t="shared" si="21"/>
        <v>4810.5789999999997</v>
      </c>
    </row>
    <row r="44" spans="1:19" ht="9.9499999999999993" customHeight="1" x14ac:dyDescent="0.2">
      <c r="A44" s="24">
        <v>72300</v>
      </c>
      <c r="B44" s="25">
        <v>72400</v>
      </c>
      <c r="C44" s="26">
        <f t="shared" si="19"/>
        <v>3563.0510000000004</v>
      </c>
      <c r="D44" s="25">
        <v>78301</v>
      </c>
      <c r="E44" s="25">
        <f t="shared" si="6"/>
        <v>78401</v>
      </c>
      <c r="F44" s="26">
        <f t="shared" si="3"/>
        <v>3923.1109999999999</v>
      </c>
      <c r="G44" s="24">
        <v>84301</v>
      </c>
      <c r="H44" s="25">
        <f t="shared" si="20"/>
        <v>84401</v>
      </c>
      <c r="I44" s="26">
        <f t="shared" si="21"/>
        <v>4817.4789999999994</v>
      </c>
    </row>
    <row r="45" spans="1:19" ht="9.9499999999999993" customHeight="1" x14ac:dyDescent="0.2">
      <c r="A45" s="24">
        <v>72400</v>
      </c>
      <c r="B45" s="25">
        <v>72500</v>
      </c>
      <c r="C45" s="26">
        <f t="shared" si="19"/>
        <v>3569.0510000000004</v>
      </c>
      <c r="D45" s="25">
        <v>78401</v>
      </c>
      <c r="E45" s="25">
        <f t="shared" si="6"/>
        <v>78501</v>
      </c>
      <c r="F45" s="26">
        <f t="shared" si="3"/>
        <v>3929.1109999999999</v>
      </c>
      <c r="G45" s="24">
        <v>84401</v>
      </c>
      <c r="H45" s="25">
        <f t="shared" si="20"/>
        <v>84501</v>
      </c>
      <c r="I45" s="26">
        <f t="shared" si="21"/>
        <v>4824.3790000000008</v>
      </c>
    </row>
    <row r="46" spans="1:19" ht="9.9499999999999993" customHeight="1" x14ac:dyDescent="0.2">
      <c r="A46" s="24">
        <v>72500</v>
      </c>
      <c r="B46" s="25">
        <v>72600</v>
      </c>
      <c r="C46" s="26">
        <f t="shared" si="19"/>
        <v>3575.0510000000004</v>
      </c>
      <c r="D46" s="25">
        <v>78501</v>
      </c>
      <c r="E46" s="25">
        <f t="shared" si="6"/>
        <v>78601</v>
      </c>
      <c r="F46" s="26">
        <f t="shared" si="3"/>
        <v>3935.1109999999999</v>
      </c>
      <c r="G46" s="24">
        <v>84501</v>
      </c>
      <c r="H46" s="25">
        <f t="shared" si="20"/>
        <v>84601</v>
      </c>
      <c r="I46" s="26">
        <f t="shared" si="21"/>
        <v>4831.2790000000005</v>
      </c>
    </row>
    <row r="47" spans="1:19" ht="9.9499999999999993" customHeight="1" x14ac:dyDescent="0.2">
      <c r="A47" s="24">
        <v>72600</v>
      </c>
      <c r="B47" s="25">
        <v>72700</v>
      </c>
      <c r="C47" s="26">
        <f t="shared" si="19"/>
        <v>3581.0510000000004</v>
      </c>
      <c r="D47" s="25">
        <v>78601</v>
      </c>
      <c r="E47" s="25">
        <f t="shared" si="6"/>
        <v>78701</v>
      </c>
      <c r="F47" s="26">
        <f t="shared" si="3"/>
        <v>3941.1109999999999</v>
      </c>
      <c r="G47" s="24">
        <v>84601</v>
      </c>
      <c r="H47" s="25">
        <f t="shared" si="20"/>
        <v>84701</v>
      </c>
      <c r="I47" s="26">
        <f>(((+G47+H47)/2)*0.069)+$S$33</f>
        <v>4878.1790000000001</v>
      </c>
    </row>
    <row r="48" spans="1:19" ht="9.9499999999999993" customHeight="1" x14ac:dyDescent="0.2">
      <c r="A48" s="24">
        <v>72700</v>
      </c>
      <c r="B48" s="25">
        <v>72800</v>
      </c>
      <c r="C48" s="26">
        <f t="shared" si="19"/>
        <v>3587.0510000000004</v>
      </c>
      <c r="D48" s="25">
        <v>78701</v>
      </c>
      <c r="E48" s="25">
        <f t="shared" si="6"/>
        <v>78801</v>
      </c>
      <c r="F48" s="26">
        <f t="shared" si="3"/>
        <v>3947.1109999999999</v>
      </c>
      <c r="G48" s="24">
        <v>84701</v>
      </c>
      <c r="H48" s="25">
        <f t="shared" si="20"/>
        <v>84801</v>
      </c>
      <c r="I48" s="26">
        <f t="shared" ref="I48:I50" si="22">(((+G48+H48)/2)*0.069)+$S$33</f>
        <v>4885.0789999999997</v>
      </c>
    </row>
    <row r="49" spans="1:9" ht="9.9499999999999993" customHeight="1" x14ac:dyDescent="0.2">
      <c r="A49" s="24">
        <v>72800</v>
      </c>
      <c r="B49" s="25">
        <v>72900</v>
      </c>
      <c r="C49" s="26">
        <f t="shared" si="19"/>
        <v>3593.0510000000004</v>
      </c>
      <c r="D49" s="25">
        <v>78801</v>
      </c>
      <c r="E49" s="25">
        <f t="shared" si="6"/>
        <v>78901</v>
      </c>
      <c r="F49" s="26">
        <f t="shared" si="3"/>
        <v>3953.1109999999999</v>
      </c>
      <c r="G49" s="24">
        <v>84801</v>
      </c>
      <c r="H49" s="25">
        <f t="shared" si="20"/>
        <v>84901</v>
      </c>
      <c r="I49" s="26">
        <f t="shared" si="22"/>
        <v>4891.9789999999994</v>
      </c>
    </row>
    <row r="50" spans="1:9" ht="9.9499999999999993" customHeight="1" x14ac:dyDescent="0.2">
      <c r="A50" s="24">
        <v>72900</v>
      </c>
      <c r="B50" s="25">
        <v>73000</v>
      </c>
      <c r="C50" s="26">
        <f t="shared" si="19"/>
        <v>3599.0510000000004</v>
      </c>
      <c r="D50" s="25">
        <v>78901</v>
      </c>
      <c r="E50" s="25">
        <f t="shared" si="6"/>
        <v>79001</v>
      </c>
      <c r="F50" s="26">
        <f t="shared" si="3"/>
        <v>3959.1109999999999</v>
      </c>
      <c r="G50" s="24">
        <v>84901</v>
      </c>
      <c r="H50" s="25">
        <f t="shared" si="20"/>
        <v>85001</v>
      </c>
      <c r="I50" s="26">
        <f t="shared" si="22"/>
        <v>4898.8790000000008</v>
      </c>
    </row>
    <row r="51" spans="1:9" ht="9.9499999999999993" customHeight="1" x14ac:dyDescent="0.2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499999999999993" customHeight="1" x14ac:dyDescent="0.2">
      <c r="A52" s="24">
        <v>73000</v>
      </c>
      <c r="B52" s="25">
        <v>73100</v>
      </c>
      <c r="C52" s="26">
        <f t="shared" ref="C52:C61" si="23">(((+A52+B52)/2)*0.06)+$S$21</f>
        <v>3605.0510000000004</v>
      </c>
      <c r="D52" s="25">
        <v>79001</v>
      </c>
      <c r="E52" s="25">
        <f t="shared" si="6"/>
        <v>79101</v>
      </c>
      <c r="F52" s="26">
        <f t="shared" si="3"/>
        <v>3965.1109999999999</v>
      </c>
      <c r="G52" s="24">
        <v>85001</v>
      </c>
      <c r="H52" s="25">
        <f t="shared" ref="H52:H61" si="24">G52+100</f>
        <v>85101</v>
      </c>
      <c r="I52" s="26">
        <f t="shared" ref="I52:I61" si="25">(((+G52+H52)/2)*0.069)+$S$33</f>
        <v>4905.7790000000005</v>
      </c>
    </row>
    <row r="53" spans="1:9" ht="9.9499999999999993" customHeight="1" x14ac:dyDescent="0.2">
      <c r="A53" s="24">
        <v>73100</v>
      </c>
      <c r="B53" s="25">
        <v>73200</v>
      </c>
      <c r="C53" s="26">
        <f t="shared" si="23"/>
        <v>3611.0510000000004</v>
      </c>
      <c r="D53" s="25">
        <v>79101</v>
      </c>
      <c r="E53" s="25">
        <f t="shared" si="6"/>
        <v>79201</v>
      </c>
      <c r="F53" s="26">
        <f t="shared" si="3"/>
        <v>3971.1109999999999</v>
      </c>
      <c r="G53" s="24">
        <v>85101</v>
      </c>
      <c r="H53" s="25">
        <f t="shared" si="24"/>
        <v>85201</v>
      </c>
      <c r="I53" s="26">
        <f t="shared" si="25"/>
        <v>4912.6790000000001</v>
      </c>
    </row>
    <row r="54" spans="1:9" ht="9.9499999999999993" customHeight="1" x14ac:dyDescent="0.2">
      <c r="A54" s="24">
        <v>73200</v>
      </c>
      <c r="B54" s="25">
        <v>73300</v>
      </c>
      <c r="C54" s="26">
        <f t="shared" si="23"/>
        <v>3617.0510000000004</v>
      </c>
      <c r="D54" s="25">
        <v>79201</v>
      </c>
      <c r="E54" s="25">
        <f t="shared" si="6"/>
        <v>79301</v>
      </c>
      <c r="F54" s="26">
        <f t="shared" si="3"/>
        <v>3977.1109999999999</v>
      </c>
      <c r="G54" s="24">
        <v>85201</v>
      </c>
      <c r="H54" s="25">
        <f t="shared" si="24"/>
        <v>85301</v>
      </c>
      <c r="I54" s="26">
        <f t="shared" si="25"/>
        <v>4919.5789999999997</v>
      </c>
    </row>
    <row r="55" spans="1:9" ht="9.9499999999999993" customHeight="1" x14ac:dyDescent="0.2">
      <c r="A55" s="24">
        <v>73300</v>
      </c>
      <c r="B55" s="25">
        <v>73400</v>
      </c>
      <c r="C55" s="26">
        <f t="shared" si="23"/>
        <v>3623.0510000000004</v>
      </c>
      <c r="D55" s="25">
        <v>79301</v>
      </c>
      <c r="E55" s="25">
        <f t="shared" si="6"/>
        <v>79401</v>
      </c>
      <c r="F55" s="26">
        <f>(((+D55+E55)/2)*0.069)+$S$33-440</f>
        <v>4072.4789999999994</v>
      </c>
      <c r="G55" s="24">
        <v>85301</v>
      </c>
      <c r="H55" s="25">
        <f t="shared" si="24"/>
        <v>85401</v>
      </c>
      <c r="I55" s="26">
        <f t="shared" si="25"/>
        <v>4926.4789999999994</v>
      </c>
    </row>
    <row r="56" spans="1:9" ht="9.9499999999999993" customHeight="1" x14ac:dyDescent="0.2">
      <c r="A56" s="24">
        <v>73400</v>
      </c>
      <c r="B56" s="25">
        <v>73500</v>
      </c>
      <c r="C56" s="26">
        <f t="shared" si="23"/>
        <v>3629.0510000000004</v>
      </c>
      <c r="D56" s="25">
        <v>79401</v>
      </c>
      <c r="E56" s="25">
        <f t="shared" si="6"/>
        <v>79501</v>
      </c>
      <c r="F56" s="26">
        <f t="shared" ref="F56:F61" si="26">(((+D56+E56)/2)*0.069)+$S$33-440</f>
        <v>4079.3790000000008</v>
      </c>
      <c r="G56" s="24">
        <v>85401</v>
      </c>
      <c r="H56" s="25">
        <f t="shared" si="24"/>
        <v>85501</v>
      </c>
      <c r="I56" s="26">
        <f t="shared" si="25"/>
        <v>4933.3790000000008</v>
      </c>
    </row>
    <row r="57" spans="1:9" ht="9.9499999999999993" customHeight="1" x14ac:dyDescent="0.2">
      <c r="A57" s="24">
        <v>73500</v>
      </c>
      <c r="B57" s="25">
        <v>73600</v>
      </c>
      <c r="C57" s="26">
        <f t="shared" si="23"/>
        <v>3635.0510000000004</v>
      </c>
      <c r="D57" s="25">
        <v>79501</v>
      </c>
      <c r="E57" s="25">
        <f t="shared" si="6"/>
        <v>79601</v>
      </c>
      <c r="F57" s="26">
        <f t="shared" si="26"/>
        <v>4086.2790000000005</v>
      </c>
      <c r="G57" s="24">
        <v>85501</v>
      </c>
      <c r="H57" s="25">
        <f t="shared" si="24"/>
        <v>85601</v>
      </c>
      <c r="I57" s="26">
        <f t="shared" si="25"/>
        <v>4940.2790000000005</v>
      </c>
    </row>
    <row r="58" spans="1:9" ht="9.9499999999999993" customHeight="1" x14ac:dyDescent="0.2">
      <c r="A58" s="24">
        <v>73600</v>
      </c>
      <c r="B58" s="25">
        <v>73700</v>
      </c>
      <c r="C58" s="26">
        <f t="shared" si="23"/>
        <v>3641.0510000000004</v>
      </c>
      <c r="D58" s="25">
        <v>79601</v>
      </c>
      <c r="E58" s="25">
        <f t="shared" si="6"/>
        <v>79701</v>
      </c>
      <c r="F58" s="26">
        <f t="shared" si="26"/>
        <v>4093.1790000000001</v>
      </c>
      <c r="G58" s="24">
        <v>85601</v>
      </c>
      <c r="H58" s="25">
        <f t="shared" si="24"/>
        <v>85701</v>
      </c>
      <c r="I58" s="26">
        <f t="shared" si="25"/>
        <v>4947.1790000000001</v>
      </c>
    </row>
    <row r="59" spans="1:9" ht="9.9499999999999993" customHeight="1" x14ac:dyDescent="0.2">
      <c r="A59" s="24">
        <v>73700</v>
      </c>
      <c r="B59" s="25">
        <v>73800</v>
      </c>
      <c r="C59" s="26">
        <f t="shared" si="23"/>
        <v>3647.0510000000004</v>
      </c>
      <c r="D59" s="25">
        <v>79701</v>
      </c>
      <c r="E59" s="25">
        <f t="shared" si="6"/>
        <v>79801</v>
      </c>
      <c r="F59" s="26">
        <f t="shared" si="26"/>
        <v>4100.0789999999997</v>
      </c>
      <c r="G59" s="24">
        <v>85701</v>
      </c>
      <c r="H59" s="25">
        <f t="shared" si="24"/>
        <v>85801</v>
      </c>
      <c r="I59" s="26">
        <f t="shared" si="25"/>
        <v>4954.0789999999997</v>
      </c>
    </row>
    <row r="60" spans="1:9" ht="9.9499999999999993" customHeight="1" x14ac:dyDescent="0.2">
      <c r="A60" s="24">
        <v>73800</v>
      </c>
      <c r="B60" s="25">
        <v>73900</v>
      </c>
      <c r="C60" s="26">
        <f t="shared" si="23"/>
        <v>3653.0510000000004</v>
      </c>
      <c r="D60" s="25">
        <v>79801</v>
      </c>
      <c r="E60" s="25">
        <f t="shared" si="6"/>
        <v>79901</v>
      </c>
      <c r="F60" s="26">
        <f t="shared" si="26"/>
        <v>4106.9789999999994</v>
      </c>
      <c r="G60" s="24">
        <v>85801</v>
      </c>
      <c r="H60" s="25">
        <f t="shared" si="24"/>
        <v>85901</v>
      </c>
      <c r="I60" s="26">
        <f t="shared" si="25"/>
        <v>4960.9789999999994</v>
      </c>
    </row>
    <row r="61" spans="1:9" ht="9.9499999999999993" customHeight="1" x14ac:dyDescent="0.2">
      <c r="A61" s="24">
        <v>73900</v>
      </c>
      <c r="B61" s="25">
        <v>74000</v>
      </c>
      <c r="C61" s="26">
        <f t="shared" si="23"/>
        <v>3659.0510000000004</v>
      </c>
      <c r="D61" s="25">
        <v>79901</v>
      </c>
      <c r="E61" s="25">
        <f t="shared" si="6"/>
        <v>80001</v>
      </c>
      <c r="F61" s="26">
        <f t="shared" si="26"/>
        <v>4113.8790000000008</v>
      </c>
      <c r="G61" s="24">
        <v>85901</v>
      </c>
      <c r="H61" s="25">
        <f t="shared" si="24"/>
        <v>86001</v>
      </c>
      <c r="I61" s="26">
        <f t="shared" si="25"/>
        <v>4967.8790000000008</v>
      </c>
    </row>
    <row r="62" spans="1:9" ht="9.9499999999999993" customHeight="1" x14ac:dyDescent="0.2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499999999999993" customHeight="1" x14ac:dyDescent="0.2">
      <c r="A63" s="24">
        <v>74000</v>
      </c>
      <c r="B63" s="25">
        <v>74100</v>
      </c>
      <c r="C63" s="26">
        <f t="shared" ref="C63:C72" si="27">(((+A63+B63)/2)*0.06)+$S$21</f>
        <v>3665.0510000000004</v>
      </c>
      <c r="D63" s="25">
        <v>80001</v>
      </c>
      <c r="E63" s="25">
        <f t="shared" si="6"/>
        <v>80101</v>
      </c>
      <c r="F63" s="26">
        <f t="shared" ref="F63:F65" si="28">(((+D63+E63)/2)*0.069)+$S$33-440</f>
        <v>4120.7790000000005</v>
      </c>
    </row>
    <row r="64" spans="1:9" ht="9.9499999999999993" customHeight="1" x14ac:dyDescent="0.2">
      <c r="A64" s="24">
        <v>74100</v>
      </c>
      <c r="B64" s="25">
        <v>74200</v>
      </c>
      <c r="C64" s="26">
        <f t="shared" si="27"/>
        <v>3671.0510000000004</v>
      </c>
      <c r="D64" s="25">
        <v>80101</v>
      </c>
      <c r="E64" s="25">
        <f t="shared" si="6"/>
        <v>80201</v>
      </c>
      <c r="F64" s="26">
        <f t="shared" si="28"/>
        <v>4127.6790000000001</v>
      </c>
    </row>
    <row r="65" spans="1:6" ht="9.9499999999999993" customHeight="1" x14ac:dyDescent="0.2">
      <c r="A65" s="24">
        <v>74200</v>
      </c>
      <c r="B65" s="25">
        <v>74300</v>
      </c>
      <c r="C65" s="26">
        <f t="shared" si="27"/>
        <v>3677.0510000000004</v>
      </c>
      <c r="D65" s="25">
        <v>80201</v>
      </c>
      <c r="E65" s="25">
        <f t="shared" si="6"/>
        <v>80301</v>
      </c>
      <c r="F65" s="26">
        <f t="shared" si="28"/>
        <v>4134.5789999999997</v>
      </c>
    </row>
    <row r="66" spans="1:6" ht="9.9499999999999993" customHeight="1" x14ac:dyDescent="0.2">
      <c r="A66" s="24">
        <v>74300</v>
      </c>
      <c r="B66" s="25">
        <v>74400</v>
      </c>
      <c r="C66" s="26">
        <f t="shared" si="27"/>
        <v>3683.0510000000004</v>
      </c>
      <c r="D66" s="25">
        <v>80301</v>
      </c>
      <c r="E66" s="25">
        <f t="shared" si="6"/>
        <v>80401</v>
      </c>
      <c r="F66" s="26">
        <f>(((+D66+E66)/2)*0.069)+$S$33-340</f>
        <v>4241.4789999999994</v>
      </c>
    </row>
    <row r="67" spans="1:6" ht="9.9499999999999993" customHeight="1" x14ac:dyDescent="0.2">
      <c r="A67" s="24">
        <v>74400</v>
      </c>
      <c r="B67" s="25">
        <v>74500</v>
      </c>
      <c r="C67" s="26">
        <f t="shared" si="27"/>
        <v>3689.0510000000004</v>
      </c>
      <c r="D67" s="25">
        <v>80401</v>
      </c>
      <c r="E67" s="25">
        <f t="shared" si="6"/>
        <v>80501</v>
      </c>
      <c r="F67" s="26">
        <f t="shared" ref="F67:F72" si="29">(((+D67+E67)/2)*0.069)+$S$33-340</f>
        <v>4248.3790000000008</v>
      </c>
    </row>
    <row r="68" spans="1:6" ht="9.9499999999999993" customHeight="1" x14ac:dyDescent="0.2">
      <c r="A68" s="24">
        <v>74500</v>
      </c>
      <c r="B68" s="25">
        <v>74600</v>
      </c>
      <c r="C68" s="26">
        <f t="shared" si="27"/>
        <v>3695.0510000000004</v>
      </c>
      <c r="D68" s="25">
        <v>80501</v>
      </c>
      <c r="E68" s="25">
        <f t="shared" si="6"/>
        <v>80601</v>
      </c>
      <c r="F68" s="26">
        <f t="shared" si="29"/>
        <v>4255.2790000000005</v>
      </c>
    </row>
    <row r="69" spans="1:6" ht="9.9499999999999993" customHeight="1" x14ac:dyDescent="0.2">
      <c r="A69" s="24">
        <v>74600</v>
      </c>
      <c r="B69" s="25">
        <v>74700</v>
      </c>
      <c r="C69" s="26">
        <f t="shared" si="27"/>
        <v>3701.0510000000004</v>
      </c>
      <c r="D69" s="25">
        <v>80601</v>
      </c>
      <c r="E69" s="25">
        <f t="shared" si="6"/>
        <v>80701</v>
      </c>
      <c r="F69" s="26">
        <f t="shared" si="29"/>
        <v>4262.1790000000001</v>
      </c>
    </row>
    <row r="70" spans="1:6" ht="9.9499999999999993" customHeight="1" x14ac:dyDescent="0.2">
      <c r="A70" s="24">
        <v>74700</v>
      </c>
      <c r="B70" s="25">
        <v>74800</v>
      </c>
      <c r="C70" s="26">
        <f t="shared" si="27"/>
        <v>3707.0510000000004</v>
      </c>
      <c r="D70" s="25">
        <v>80701</v>
      </c>
      <c r="E70" s="25">
        <f t="shared" si="6"/>
        <v>80801</v>
      </c>
      <c r="F70" s="26">
        <f t="shared" si="29"/>
        <v>4269.0789999999997</v>
      </c>
    </row>
    <row r="71" spans="1:6" ht="9.9499999999999993" customHeight="1" x14ac:dyDescent="0.2">
      <c r="A71" s="24">
        <v>74800</v>
      </c>
      <c r="B71" s="25">
        <v>74900</v>
      </c>
      <c r="C71" s="26">
        <f t="shared" si="27"/>
        <v>3713.0510000000004</v>
      </c>
      <c r="D71" s="25">
        <v>80801</v>
      </c>
      <c r="E71" s="25">
        <f t="shared" si="6"/>
        <v>80901</v>
      </c>
      <c r="F71" s="26">
        <f t="shared" si="29"/>
        <v>4275.9789999999994</v>
      </c>
    </row>
    <row r="72" spans="1:6" ht="9.9499999999999993" customHeight="1" x14ac:dyDescent="0.2">
      <c r="A72" s="36">
        <v>74900</v>
      </c>
      <c r="B72" s="37">
        <f>75000+1</f>
        <v>75001</v>
      </c>
      <c r="C72" s="104">
        <f t="shared" si="27"/>
        <v>3719.0810000000001</v>
      </c>
      <c r="D72" s="36">
        <v>80901</v>
      </c>
      <c r="E72" s="37">
        <f t="shared" si="6"/>
        <v>81001</v>
      </c>
      <c r="F72" s="26">
        <f t="shared" si="29"/>
        <v>4282.8790000000008</v>
      </c>
    </row>
    <row r="73" spans="1:6" ht="9.9499999999999993" customHeight="1" x14ac:dyDescent="0.2">
      <c r="C73" s="25"/>
    </row>
    <row r="74" spans="1:6" ht="9.9499999999999993" customHeight="1" x14ac:dyDescent="0.2">
      <c r="A74" s="107"/>
      <c r="B74" s="107"/>
    </row>
    <row r="75" spans="1:6" ht="9.9499999999999993" customHeight="1" x14ac:dyDescent="0.2">
      <c r="A75" s="107"/>
      <c r="B75" s="107"/>
    </row>
    <row r="76" spans="1:6" ht="9.9499999999999993" customHeight="1" x14ac:dyDescent="0.2"/>
    <row r="77" spans="1:6" ht="9.9499999999999993" customHeight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2"/>
  <sheetViews>
    <sheetView zoomScaleNormal="100" workbookViewId="0">
      <selection activeCell="J8" sqref="J8"/>
    </sheetView>
  </sheetViews>
  <sheetFormatPr defaultRowHeight="12.75" x14ac:dyDescent="0.2"/>
  <cols>
    <col min="1" max="2" width="11.7109375" style="46" customWidth="1"/>
    <col min="3" max="3" width="16.85546875" style="46" bestFit="1" customWidth="1"/>
    <col min="4" max="4" width="11.7109375" style="46" customWidth="1"/>
    <col min="5" max="5" width="9.42578125" style="46" customWidth="1"/>
    <col min="6" max="6" width="10.140625" style="53" customWidth="1"/>
    <col min="9" max="9" width="10.85546875" style="73" bestFit="1" customWidth="1"/>
    <col min="10" max="10" width="11.42578125" customWidth="1"/>
    <col min="11" max="11" width="10.28515625" bestFit="1" customWidth="1"/>
    <col min="12" max="13" width="8.85546875" style="46" customWidth="1"/>
  </cols>
  <sheetData>
    <row r="1" spans="1:13" ht="12" customHeight="1" x14ac:dyDescent="0.2">
      <c r="A1" s="172" t="s">
        <v>23</v>
      </c>
      <c r="B1" s="172"/>
      <c r="C1" s="172"/>
      <c r="D1" s="172"/>
      <c r="E1" s="172"/>
      <c r="F1" s="64"/>
      <c r="I1"/>
      <c r="J1" s="49" t="s">
        <v>17</v>
      </c>
    </row>
    <row r="2" spans="1:13" ht="12" customHeight="1" thickBot="1" x14ac:dyDescent="0.25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65"/>
      <c r="I2" s="75" t="s">
        <v>31</v>
      </c>
      <c r="J2" s="49" t="s">
        <v>18</v>
      </c>
      <c r="K2" s="74" t="s">
        <v>32</v>
      </c>
    </row>
    <row r="3" spans="1:13" ht="12" customHeight="1" thickBot="1" x14ac:dyDescent="0.25">
      <c r="A3" s="46">
        <f>K4</f>
        <v>12259.59021</v>
      </c>
      <c r="B3" s="46">
        <v>12300</v>
      </c>
      <c r="C3" s="46">
        <f>ROUND('Regular 1'!I8,0)</f>
        <v>185</v>
      </c>
      <c r="D3" s="46">
        <f>ROUND(C3*0.8,0)</f>
        <v>148</v>
      </c>
      <c r="E3" s="46">
        <f t="shared" ref="E3:E37" si="0">C3-D3</f>
        <v>37</v>
      </c>
      <c r="F3" s="65"/>
      <c r="G3" s="173" t="s">
        <v>30</v>
      </c>
      <c r="H3" s="173"/>
      <c r="I3" s="76" t="s">
        <v>26</v>
      </c>
      <c r="J3" s="52" t="s">
        <v>19</v>
      </c>
      <c r="K3" s="51" t="s">
        <v>20</v>
      </c>
      <c r="L3" s="56"/>
      <c r="M3" s="56"/>
    </row>
    <row r="4" spans="1:13" ht="12" customHeight="1" x14ac:dyDescent="0.2">
      <c r="A4" s="46">
        <f>B3+1</f>
        <v>12301</v>
      </c>
      <c r="B4" s="46">
        <f>B3+100</f>
        <v>12400</v>
      </c>
      <c r="C4" s="46">
        <f>ROUND('Regular 1'!I9,0)</f>
        <v>189</v>
      </c>
      <c r="D4" s="46">
        <f>D3-4</f>
        <v>144</v>
      </c>
      <c r="E4" s="46">
        <f t="shared" si="0"/>
        <v>45</v>
      </c>
      <c r="F4" s="65"/>
      <c r="G4" s="59">
        <v>11970</v>
      </c>
      <c r="H4" s="59">
        <v>12000</v>
      </c>
      <c r="I4" s="72">
        <v>2.4192999999999999E-2</v>
      </c>
      <c r="J4" s="50">
        <f>G4*I4</f>
        <v>289.59021000000001</v>
      </c>
      <c r="K4" s="62">
        <f>J4+G4</f>
        <v>12259.59021</v>
      </c>
    </row>
    <row r="5" spans="1:13" ht="12" customHeight="1" x14ac:dyDescent="0.2">
      <c r="A5" s="46">
        <f>A4+100</f>
        <v>12401</v>
      </c>
      <c r="B5" s="46">
        <f>B4+100</f>
        <v>12500</v>
      </c>
      <c r="C5" s="46">
        <f>ROUND('Regular 1'!I10,0)</f>
        <v>192</v>
      </c>
      <c r="D5" s="46">
        <f t="shared" ref="D5:D39" si="1">D4-4</f>
        <v>140</v>
      </c>
      <c r="E5" s="46">
        <f t="shared" si="0"/>
        <v>52</v>
      </c>
      <c r="F5" s="65"/>
      <c r="G5" s="59"/>
      <c r="H5" s="59"/>
      <c r="I5" s="72"/>
      <c r="J5" s="50"/>
      <c r="K5" s="59"/>
    </row>
    <row r="6" spans="1:13" ht="12" customHeight="1" x14ac:dyDescent="0.2">
      <c r="A6" s="46">
        <f t="shared" ref="A6:B38" si="2">A5+100</f>
        <v>12501</v>
      </c>
      <c r="B6" s="46">
        <f t="shared" si="2"/>
        <v>12600</v>
      </c>
      <c r="C6" s="46">
        <f>ROUND('Regular 1'!I11,0)</f>
        <v>195</v>
      </c>
      <c r="D6" s="46">
        <f t="shared" si="1"/>
        <v>136</v>
      </c>
      <c r="E6" s="46">
        <f t="shared" si="0"/>
        <v>59</v>
      </c>
      <c r="F6" s="65"/>
      <c r="G6" s="59"/>
      <c r="H6" s="59"/>
      <c r="I6" s="72"/>
      <c r="J6" s="61"/>
      <c r="K6" s="59"/>
    </row>
    <row r="7" spans="1:13" ht="12" customHeight="1" x14ac:dyDescent="0.2">
      <c r="A7" s="46">
        <f t="shared" si="2"/>
        <v>12601</v>
      </c>
      <c r="B7" s="46">
        <f t="shared" si="2"/>
        <v>12700</v>
      </c>
      <c r="C7" s="46">
        <f>ROUND('Regular 1'!I12,0)</f>
        <v>199</v>
      </c>
      <c r="D7" s="46">
        <f t="shared" si="1"/>
        <v>132</v>
      </c>
      <c r="E7" s="46">
        <f t="shared" si="0"/>
        <v>67</v>
      </c>
      <c r="F7" s="65"/>
      <c r="G7" s="59"/>
      <c r="H7" s="59"/>
      <c r="I7" s="72"/>
      <c r="J7" s="61"/>
      <c r="K7" s="59"/>
    </row>
    <row r="8" spans="1:13" ht="12" customHeight="1" x14ac:dyDescent="0.2">
      <c r="A8" s="46">
        <f t="shared" si="2"/>
        <v>12701</v>
      </c>
      <c r="B8" s="46">
        <f t="shared" si="2"/>
        <v>12800</v>
      </c>
      <c r="C8" s="46">
        <f>ROUND('Regular 1'!I13,0)</f>
        <v>202</v>
      </c>
      <c r="D8" s="46">
        <f t="shared" si="1"/>
        <v>128</v>
      </c>
      <c r="E8" s="46">
        <f t="shared" si="0"/>
        <v>74</v>
      </c>
      <c r="F8" s="65"/>
      <c r="G8" s="59"/>
      <c r="H8" s="59"/>
      <c r="I8" s="72"/>
      <c r="J8" s="61"/>
      <c r="K8" s="59"/>
    </row>
    <row r="9" spans="1:13" ht="12" customHeight="1" x14ac:dyDescent="0.2">
      <c r="A9" s="46">
        <f t="shared" si="2"/>
        <v>12801</v>
      </c>
      <c r="B9" s="46">
        <f t="shared" si="2"/>
        <v>12900</v>
      </c>
      <c r="C9" s="46">
        <f>ROUND('Regular 1'!I14,0)</f>
        <v>206</v>
      </c>
      <c r="D9" s="46">
        <f t="shared" si="1"/>
        <v>124</v>
      </c>
      <c r="E9" s="46">
        <f t="shared" si="0"/>
        <v>82</v>
      </c>
      <c r="F9" s="65"/>
      <c r="G9" s="59"/>
      <c r="H9" s="59"/>
      <c r="I9" s="72"/>
      <c r="J9" s="61"/>
      <c r="K9" s="59"/>
    </row>
    <row r="10" spans="1:13" ht="12" customHeight="1" x14ac:dyDescent="0.2">
      <c r="A10" s="46">
        <f t="shared" si="2"/>
        <v>12901</v>
      </c>
      <c r="B10" s="46">
        <f t="shared" si="2"/>
        <v>13000</v>
      </c>
      <c r="C10" s="46">
        <f>ROUND('Regular 1'!I15,0)</f>
        <v>209</v>
      </c>
      <c r="D10" s="46">
        <f t="shared" si="1"/>
        <v>120</v>
      </c>
      <c r="E10" s="46">
        <f t="shared" si="0"/>
        <v>89</v>
      </c>
      <c r="F10" s="65"/>
      <c r="G10" s="59"/>
      <c r="H10" s="59"/>
      <c r="I10" s="72"/>
      <c r="J10" s="61"/>
      <c r="K10" s="59"/>
    </row>
    <row r="11" spans="1:13" ht="12" customHeight="1" x14ac:dyDescent="0.2">
      <c r="A11" s="46">
        <f t="shared" si="2"/>
        <v>13001</v>
      </c>
      <c r="B11" s="46">
        <f t="shared" si="2"/>
        <v>13100</v>
      </c>
      <c r="C11" s="46">
        <f>ROUND('Regular 1'!I16,0)</f>
        <v>212</v>
      </c>
      <c r="D11" s="46">
        <f t="shared" si="1"/>
        <v>116</v>
      </c>
      <c r="E11" s="46">
        <f t="shared" si="0"/>
        <v>96</v>
      </c>
      <c r="F11" s="65"/>
      <c r="G11" s="59"/>
      <c r="H11" s="59"/>
      <c r="I11" s="72"/>
      <c r="J11" s="61"/>
      <c r="K11" s="59"/>
    </row>
    <row r="12" spans="1:13" ht="12" customHeight="1" x14ac:dyDescent="0.2">
      <c r="A12" s="46">
        <f t="shared" si="2"/>
        <v>13101</v>
      </c>
      <c r="B12" s="46">
        <f t="shared" si="2"/>
        <v>13200</v>
      </c>
      <c r="C12" s="46">
        <f>ROUND('Regular 1'!I17,0)</f>
        <v>216</v>
      </c>
      <c r="D12" s="46">
        <f t="shared" si="1"/>
        <v>112</v>
      </c>
      <c r="E12" s="46">
        <f t="shared" si="0"/>
        <v>104</v>
      </c>
      <c r="F12" s="65"/>
      <c r="G12" s="59"/>
      <c r="H12" s="59"/>
      <c r="I12" s="72"/>
      <c r="J12" s="61"/>
      <c r="K12" s="59"/>
    </row>
    <row r="13" spans="1:13" ht="12" customHeight="1" x14ac:dyDescent="0.2">
      <c r="A13" s="46">
        <f t="shared" si="2"/>
        <v>13201</v>
      </c>
      <c r="B13" s="46">
        <f t="shared" si="2"/>
        <v>13300</v>
      </c>
      <c r="C13" s="46">
        <f>ROUND('Regular 1'!I19,0)</f>
        <v>219</v>
      </c>
      <c r="D13" s="46">
        <f t="shared" si="1"/>
        <v>108</v>
      </c>
      <c r="E13" s="46">
        <f t="shared" si="0"/>
        <v>111</v>
      </c>
      <c r="F13" s="65"/>
      <c r="G13" s="59"/>
      <c r="H13" s="59"/>
      <c r="I13" s="72"/>
      <c r="J13" s="61"/>
      <c r="K13" s="59"/>
    </row>
    <row r="14" spans="1:13" ht="12" customHeight="1" x14ac:dyDescent="0.2">
      <c r="A14" s="46">
        <f t="shared" si="2"/>
        <v>13301</v>
      </c>
      <c r="B14" s="46">
        <f t="shared" si="2"/>
        <v>13400</v>
      </c>
      <c r="C14" s="46">
        <f>ROUND('Regular 1'!I20,0)</f>
        <v>223</v>
      </c>
      <c r="D14" s="46">
        <f t="shared" si="1"/>
        <v>104</v>
      </c>
      <c r="E14" s="46">
        <f t="shared" si="0"/>
        <v>119</v>
      </c>
      <c r="F14" s="65"/>
      <c r="G14" s="59"/>
      <c r="H14" s="59"/>
      <c r="I14" s="72"/>
      <c r="J14" s="61"/>
      <c r="K14" s="59"/>
    </row>
    <row r="15" spans="1:13" ht="12" customHeight="1" x14ac:dyDescent="0.2">
      <c r="A15" s="46">
        <f t="shared" si="2"/>
        <v>13401</v>
      </c>
      <c r="B15" s="46">
        <f t="shared" si="2"/>
        <v>13500</v>
      </c>
      <c r="C15" s="46">
        <f>ROUND('Regular 1'!I21,0)</f>
        <v>226</v>
      </c>
      <c r="D15" s="46">
        <f t="shared" si="1"/>
        <v>100</v>
      </c>
      <c r="E15" s="46">
        <f t="shared" si="0"/>
        <v>126</v>
      </c>
      <c r="F15" s="65"/>
      <c r="G15" s="59"/>
      <c r="H15" s="59"/>
      <c r="I15" s="72"/>
      <c r="J15" s="61"/>
      <c r="K15" s="59"/>
    </row>
    <row r="16" spans="1:13" ht="12" customHeight="1" x14ac:dyDescent="0.2">
      <c r="A16" s="46">
        <f t="shared" si="2"/>
        <v>13501</v>
      </c>
      <c r="B16" s="46">
        <f t="shared" si="2"/>
        <v>13600</v>
      </c>
      <c r="C16" s="46">
        <f>ROUND('Regular 1'!I22,0)</f>
        <v>229</v>
      </c>
      <c r="D16" s="46">
        <f t="shared" si="1"/>
        <v>96</v>
      </c>
      <c r="E16" s="46">
        <f t="shared" si="0"/>
        <v>133</v>
      </c>
      <c r="F16" s="65"/>
      <c r="G16" s="59"/>
      <c r="H16" s="59"/>
      <c r="I16" s="72"/>
      <c r="J16" s="61"/>
      <c r="K16" s="59"/>
    </row>
    <row r="17" spans="1:11" ht="12" customHeight="1" x14ac:dyDescent="0.2">
      <c r="A17" s="46">
        <f t="shared" si="2"/>
        <v>13601</v>
      </c>
      <c r="B17" s="46">
        <f t="shared" si="2"/>
        <v>13700</v>
      </c>
      <c r="C17" s="46">
        <f>ROUND('Regular 1'!I23,0)</f>
        <v>233</v>
      </c>
      <c r="D17" s="46">
        <f t="shared" si="1"/>
        <v>92</v>
      </c>
      <c r="E17" s="46">
        <f t="shared" si="0"/>
        <v>141</v>
      </c>
      <c r="F17" s="65"/>
      <c r="G17" s="59"/>
      <c r="H17" s="59"/>
      <c r="I17" s="72"/>
      <c r="J17" s="61"/>
      <c r="K17" s="59"/>
    </row>
    <row r="18" spans="1:11" ht="12" customHeight="1" x14ac:dyDescent="0.2">
      <c r="A18" s="46">
        <f t="shared" si="2"/>
        <v>13701</v>
      </c>
      <c r="B18" s="46">
        <f t="shared" si="2"/>
        <v>13800</v>
      </c>
      <c r="C18" s="46">
        <f>ROUND('Regular 1'!I24,0)</f>
        <v>236</v>
      </c>
      <c r="D18" s="46">
        <f t="shared" si="1"/>
        <v>88</v>
      </c>
      <c r="E18" s="46">
        <f t="shared" si="0"/>
        <v>148</v>
      </c>
      <c r="F18" s="65"/>
      <c r="G18" s="59"/>
      <c r="H18" s="59"/>
      <c r="I18" s="72"/>
      <c r="J18" s="61"/>
      <c r="K18" s="59"/>
    </row>
    <row r="19" spans="1:11" ht="12" customHeight="1" x14ac:dyDescent="0.2">
      <c r="A19" s="46">
        <f t="shared" si="2"/>
        <v>13801</v>
      </c>
      <c r="B19" s="46">
        <f t="shared" si="2"/>
        <v>13900</v>
      </c>
      <c r="C19" s="46">
        <f>ROUND('Regular 1'!I25,0)</f>
        <v>240</v>
      </c>
      <c r="D19" s="46">
        <f t="shared" si="1"/>
        <v>84</v>
      </c>
      <c r="E19" s="46">
        <f t="shared" si="0"/>
        <v>156</v>
      </c>
      <c r="F19" s="65"/>
      <c r="G19" s="59"/>
      <c r="H19" s="59"/>
      <c r="I19" s="72"/>
      <c r="J19" s="61"/>
      <c r="K19" s="59"/>
    </row>
    <row r="20" spans="1:11" ht="12" customHeight="1" x14ac:dyDescent="0.2">
      <c r="A20" s="46">
        <f t="shared" si="2"/>
        <v>13901</v>
      </c>
      <c r="B20" s="46">
        <f t="shared" si="2"/>
        <v>14000</v>
      </c>
      <c r="C20" s="46">
        <f>ROUND('Regular 1'!I26,0)</f>
        <v>243</v>
      </c>
      <c r="D20" s="46">
        <f t="shared" si="1"/>
        <v>80</v>
      </c>
      <c r="E20" s="46">
        <f t="shared" si="0"/>
        <v>163</v>
      </c>
      <c r="F20" s="65"/>
      <c r="G20" s="59"/>
      <c r="H20" s="59"/>
      <c r="I20" s="72"/>
      <c r="J20" s="61"/>
      <c r="K20" s="59"/>
    </row>
    <row r="21" spans="1:11" ht="12" customHeight="1" x14ac:dyDescent="0.2">
      <c r="A21" s="46">
        <f t="shared" si="2"/>
        <v>14001</v>
      </c>
      <c r="B21" s="46">
        <f t="shared" si="2"/>
        <v>14100</v>
      </c>
      <c r="C21" s="46">
        <f>ROUND('Regular 1'!I27,0)</f>
        <v>246</v>
      </c>
      <c r="D21" s="46">
        <f t="shared" si="1"/>
        <v>76</v>
      </c>
      <c r="E21" s="46">
        <f t="shared" si="0"/>
        <v>170</v>
      </c>
      <c r="F21" s="65"/>
      <c r="G21" s="59"/>
      <c r="H21" s="59"/>
      <c r="I21" s="72"/>
      <c r="J21" s="61"/>
      <c r="K21" s="59"/>
    </row>
    <row r="22" spans="1:11" ht="12" customHeight="1" x14ac:dyDescent="0.2">
      <c r="A22" s="46">
        <f t="shared" si="2"/>
        <v>14101</v>
      </c>
      <c r="B22" s="46">
        <f t="shared" si="2"/>
        <v>14200</v>
      </c>
      <c r="C22" s="46">
        <f>ROUND('Regular 1'!I28,0)</f>
        <v>250</v>
      </c>
      <c r="D22" s="46">
        <f t="shared" si="1"/>
        <v>72</v>
      </c>
      <c r="E22" s="46">
        <f t="shared" si="0"/>
        <v>178</v>
      </c>
      <c r="F22" s="65"/>
      <c r="G22" s="59"/>
      <c r="H22" s="59"/>
      <c r="I22" s="72"/>
      <c r="J22" s="61"/>
      <c r="K22" s="59"/>
    </row>
    <row r="23" spans="1:11" ht="12" customHeight="1" x14ac:dyDescent="0.2">
      <c r="A23" s="46">
        <f t="shared" si="2"/>
        <v>14201</v>
      </c>
      <c r="B23" s="46">
        <f t="shared" si="2"/>
        <v>14300</v>
      </c>
      <c r="C23" s="46">
        <f>ROUND('Regular 1'!I30,0)</f>
        <v>253</v>
      </c>
      <c r="D23" s="46">
        <f t="shared" si="1"/>
        <v>68</v>
      </c>
      <c r="E23" s="46">
        <f t="shared" si="0"/>
        <v>185</v>
      </c>
      <c r="F23" s="65"/>
      <c r="G23" s="59"/>
      <c r="H23" s="59"/>
      <c r="I23" s="72"/>
      <c r="J23" s="61"/>
      <c r="K23" s="59"/>
    </row>
    <row r="24" spans="1:11" ht="12" customHeight="1" x14ac:dyDescent="0.2">
      <c r="A24" s="46">
        <f t="shared" si="2"/>
        <v>14301</v>
      </c>
      <c r="B24" s="46">
        <f t="shared" si="2"/>
        <v>14400</v>
      </c>
      <c r="C24" s="46">
        <f>ROUND('Regular 1'!I31,0)</f>
        <v>257</v>
      </c>
      <c r="D24" s="46">
        <f t="shared" si="1"/>
        <v>64</v>
      </c>
      <c r="E24" s="46">
        <f t="shared" si="0"/>
        <v>193</v>
      </c>
      <c r="F24" s="65"/>
      <c r="G24" s="59"/>
      <c r="H24" s="59"/>
      <c r="I24" s="72"/>
      <c r="J24" s="61"/>
      <c r="K24" s="59"/>
    </row>
    <row r="25" spans="1:11" ht="12" customHeight="1" x14ac:dyDescent="0.2">
      <c r="A25" s="46">
        <f t="shared" si="2"/>
        <v>14401</v>
      </c>
      <c r="B25" s="46">
        <f t="shared" si="2"/>
        <v>14500</v>
      </c>
      <c r="C25" s="46">
        <f>ROUND('Regular 1'!I32,0)</f>
        <v>260</v>
      </c>
      <c r="D25" s="46">
        <f t="shared" si="1"/>
        <v>60</v>
      </c>
      <c r="E25" s="46">
        <f t="shared" si="0"/>
        <v>200</v>
      </c>
      <c r="F25" s="65"/>
      <c r="G25" s="59"/>
      <c r="H25" s="59"/>
      <c r="I25" s="72"/>
      <c r="J25" s="61"/>
      <c r="K25" s="59"/>
    </row>
    <row r="26" spans="1:11" ht="12" customHeight="1" x14ac:dyDescent="0.2">
      <c r="A26" s="46">
        <f t="shared" si="2"/>
        <v>14501</v>
      </c>
      <c r="B26" s="46">
        <f t="shared" si="2"/>
        <v>14600</v>
      </c>
      <c r="C26" s="46">
        <f>ROUND('Regular 1'!I33,0)</f>
        <v>263</v>
      </c>
      <c r="D26" s="46">
        <f t="shared" si="1"/>
        <v>56</v>
      </c>
      <c r="E26" s="46">
        <f t="shared" si="0"/>
        <v>207</v>
      </c>
      <c r="F26" s="65"/>
      <c r="G26" s="59"/>
      <c r="H26" s="59"/>
      <c r="I26" s="72"/>
      <c r="J26" s="61"/>
      <c r="K26" s="59"/>
    </row>
    <row r="27" spans="1:11" ht="12" customHeight="1" x14ac:dyDescent="0.2">
      <c r="A27" s="46">
        <f t="shared" si="2"/>
        <v>14601</v>
      </c>
      <c r="B27" s="46">
        <f t="shared" si="2"/>
        <v>14700</v>
      </c>
      <c r="C27" s="46">
        <f>ROUND('Regular 1'!I34,0)</f>
        <v>267</v>
      </c>
      <c r="D27" s="46">
        <f t="shared" si="1"/>
        <v>52</v>
      </c>
      <c r="E27" s="46">
        <f t="shared" si="0"/>
        <v>215</v>
      </c>
      <c r="F27" s="65"/>
      <c r="G27" s="59"/>
      <c r="H27" s="59"/>
      <c r="I27" s="72"/>
      <c r="J27" s="61"/>
      <c r="K27" s="59"/>
    </row>
    <row r="28" spans="1:11" ht="12" customHeight="1" x14ac:dyDescent="0.2">
      <c r="A28" s="46">
        <f t="shared" si="2"/>
        <v>14701</v>
      </c>
      <c r="B28" s="46">
        <f t="shared" si="2"/>
        <v>14800</v>
      </c>
      <c r="C28" s="46">
        <f>ROUND('Regular 1'!I35,0)</f>
        <v>270</v>
      </c>
      <c r="D28" s="46">
        <f t="shared" si="1"/>
        <v>48</v>
      </c>
      <c r="E28" s="46">
        <f t="shared" si="0"/>
        <v>222</v>
      </c>
      <c r="F28" s="65"/>
      <c r="G28" s="59"/>
      <c r="H28" s="59"/>
      <c r="I28" s="72"/>
      <c r="J28" s="61"/>
      <c r="K28" s="59"/>
    </row>
    <row r="29" spans="1:11" ht="12" customHeight="1" x14ac:dyDescent="0.2">
      <c r="A29" s="46">
        <f t="shared" si="2"/>
        <v>14801</v>
      </c>
      <c r="B29" s="46">
        <f t="shared" si="2"/>
        <v>14900</v>
      </c>
      <c r="C29" s="46">
        <f>ROUND('Regular 1'!I36,0)</f>
        <v>274</v>
      </c>
      <c r="D29" s="46">
        <f t="shared" si="1"/>
        <v>44</v>
      </c>
      <c r="E29" s="46">
        <f t="shared" si="0"/>
        <v>230</v>
      </c>
      <c r="F29" s="65"/>
      <c r="G29" s="59"/>
      <c r="H29" s="59"/>
      <c r="I29" s="72"/>
      <c r="J29" s="61"/>
      <c r="K29" s="59"/>
    </row>
    <row r="30" spans="1:11" ht="12" customHeight="1" x14ac:dyDescent="0.2">
      <c r="A30" s="46">
        <f t="shared" si="2"/>
        <v>14901</v>
      </c>
      <c r="B30" s="46">
        <f t="shared" si="2"/>
        <v>15000</v>
      </c>
      <c r="C30" s="46">
        <f>ROUND('Regular 1'!I37,0)</f>
        <v>277</v>
      </c>
      <c r="D30" s="46">
        <f t="shared" si="1"/>
        <v>40</v>
      </c>
      <c r="E30" s="46">
        <f t="shared" si="0"/>
        <v>237</v>
      </c>
      <c r="F30" s="65"/>
      <c r="G30" s="59"/>
      <c r="H30" s="59"/>
      <c r="I30" s="72"/>
      <c r="J30" s="61"/>
      <c r="K30" s="59"/>
    </row>
    <row r="31" spans="1:11" ht="12" customHeight="1" x14ac:dyDescent="0.2">
      <c r="A31" s="46">
        <f t="shared" si="2"/>
        <v>15001</v>
      </c>
      <c r="B31" s="46">
        <f t="shared" si="2"/>
        <v>15100</v>
      </c>
      <c r="C31" s="46">
        <f>ROUND('Regular 1'!I38,0)</f>
        <v>280</v>
      </c>
      <c r="D31" s="46">
        <f t="shared" si="1"/>
        <v>36</v>
      </c>
      <c r="E31" s="46">
        <f t="shared" si="0"/>
        <v>244</v>
      </c>
      <c r="F31" s="65"/>
      <c r="G31" s="59"/>
      <c r="H31" s="59"/>
      <c r="I31" s="72"/>
      <c r="J31" s="61"/>
      <c r="K31" s="59"/>
    </row>
    <row r="32" spans="1:11" ht="12" customHeight="1" x14ac:dyDescent="0.2">
      <c r="A32" s="46">
        <f t="shared" si="2"/>
        <v>15101</v>
      </c>
      <c r="B32" s="46">
        <f t="shared" si="2"/>
        <v>15200</v>
      </c>
      <c r="C32" s="46">
        <f>ROUND('Regular 1'!I39,0)</f>
        <v>284</v>
      </c>
      <c r="D32" s="46">
        <f t="shared" si="1"/>
        <v>32</v>
      </c>
      <c r="E32" s="46">
        <f t="shared" si="0"/>
        <v>252</v>
      </c>
      <c r="F32" s="65"/>
      <c r="G32" s="59"/>
      <c r="H32" s="59"/>
      <c r="I32" s="72"/>
      <c r="J32" s="61"/>
      <c r="K32" s="59"/>
    </row>
    <row r="33" spans="1:13" ht="12" customHeight="1" x14ac:dyDescent="0.2">
      <c r="A33" s="46">
        <f t="shared" si="2"/>
        <v>15201</v>
      </c>
      <c r="B33" s="46">
        <f t="shared" si="2"/>
        <v>15300</v>
      </c>
      <c r="C33" s="46">
        <f>ROUND('Regular 1'!I41,0)</f>
        <v>287</v>
      </c>
      <c r="D33" s="46">
        <f t="shared" si="1"/>
        <v>28</v>
      </c>
      <c r="E33" s="46">
        <f t="shared" si="0"/>
        <v>259</v>
      </c>
      <c r="F33" s="65"/>
      <c r="G33" s="59"/>
      <c r="H33" s="59"/>
      <c r="I33" s="72"/>
      <c r="J33" s="61"/>
      <c r="K33" s="59"/>
    </row>
    <row r="34" spans="1:13" ht="12" customHeight="1" x14ac:dyDescent="0.2">
      <c r="A34" s="46">
        <f t="shared" si="2"/>
        <v>15301</v>
      </c>
      <c r="B34" s="46">
        <f t="shared" si="2"/>
        <v>15400</v>
      </c>
      <c r="C34" s="46">
        <f>ROUND('Regular 1'!I42,0)</f>
        <v>291</v>
      </c>
      <c r="D34" s="46">
        <f t="shared" si="1"/>
        <v>24</v>
      </c>
      <c r="E34" s="46">
        <f t="shared" si="0"/>
        <v>267</v>
      </c>
      <c r="F34" s="65"/>
      <c r="G34" s="59"/>
      <c r="H34" s="59"/>
      <c r="I34" s="72"/>
      <c r="J34" s="61"/>
      <c r="K34" s="59"/>
    </row>
    <row r="35" spans="1:13" ht="12" customHeight="1" x14ac:dyDescent="0.2">
      <c r="A35" s="46">
        <f t="shared" si="2"/>
        <v>15401</v>
      </c>
      <c r="B35" s="46">
        <f t="shared" si="2"/>
        <v>15500</v>
      </c>
      <c r="C35" s="46">
        <f>ROUND('Regular 1'!I43,0)</f>
        <v>294</v>
      </c>
      <c r="D35" s="46">
        <f t="shared" si="1"/>
        <v>20</v>
      </c>
      <c r="E35" s="59">
        <f t="shared" si="0"/>
        <v>274</v>
      </c>
      <c r="F35" s="65"/>
      <c r="G35" s="59"/>
      <c r="H35" s="59"/>
      <c r="I35" s="72"/>
      <c r="J35" s="61"/>
      <c r="K35" s="59"/>
    </row>
    <row r="36" spans="1:13" ht="12" customHeight="1" x14ac:dyDescent="0.2">
      <c r="A36" s="59">
        <f t="shared" si="2"/>
        <v>15501</v>
      </c>
      <c r="B36" s="59">
        <f t="shared" si="2"/>
        <v>15600</v>
      </c>
      <c r="C36" s="46">
        <f>ROUND('Regular 1'!I44,0)</f>
        <v>297</v>
      </c>
      <c r="D36" s="59">
        <f t="shared" si="1"/>
        <v>16</v>
      </c>
      <c r="E36" s="59">
        <f t="shared" si="0"/>
        <v>281</v>
      </c>
      <c r="F36" s="65"/>
      <c r="G36" s="59"/>
      <c r="H36" s="59"/>
      <c r="I36" s="72"/>
      <c r="J36" s="61"/>
      <c r="K36" s="59"/>
    </row>
    <row r="37" spans="1:13" ht="12" customHeight="1" x14ac:dyDescent="0.2">
      <c r="A37" s="59">
        <f t="shared" si="2"/>
        <v>15601</v>
      </c>
      <c r="B37" s="59">
        <f t="shared" si="2"/>
        <v>15700</v>
      </c>
      <c r="C37" s="46">
        <f>ROUND('Regular 1'!I45,0)</f>
        <v>301</v>
      </c>
      <c r="D37" s="59">
        <f t="shared" si="1"/>
        <v>12</v>
      </c>
      <c r="E37" s="59">
        <f t="shared" si="0"/>
        <v>289</v>
      </c>
      <c r="F37" s="65"/>
      <c r="G37" s="59"/>
      <c r="H37" s="59"/>
      <c r="I37" s="72"/>
      <c r="J37" s="61"/>
      <c r="K37" s="59"/>
    </row>
    <row r="38" spans="1:13" x14ac:dyDescent="0.2">
      <c r="A38" s="59">
        <f t="shared" si="2"/>
        <v>15701</v>
      </c>
      <c r="B38" s="59">
        <f t="shared" si="2"/>
        <v>15800</v>
      </c>
      <c r="C38" s="46">
        <f>ROUND('Regular 1'!I46,0)</f>
        <v>306</v>
      </c>
      <c r="D38" s="59">
        <f t="shared" si="1"/>
        <v>8</v>
      </c>
      <c r="E38" s="59">
        <f t="shared" ref="E38" si="3">C38-D38</f>
        <v>298</v>
      </c>
      <c r="F38" s="65"/>
    </row>
    <row r="39" spans="1:13" x14ac:dyDescent="0.2">
      <c r="A39" s="59">
        <f t="shared" ref="A39:B39" si="4">A38+100</f>
        <v>15801</v>
      </c>
      <c r="B39" s="59">
        <f t="shared" si="4"/>
        <v>15900</v>
      </c>
      <c r="C39" s="46">
        <f>ROUND('Regular 1'!I47,0)</f>
        <v>310</v>
      </c>
      <c r="D39" s="59">
        <f t="shared" si="1"/>
        <v>4</v>
      </c>
      <c r="E39" s="59">
        <f t="shared" ref="E39" si="5">C39-D39</f>
        <v>306</v>
      </c>
      <c r="F39" s="65"/>
      <c r="I39" s="46"/>
      <c r="J39" s="46"/>
      <c r="L39"/>
      <c r="M39"/>
    </row>
    <row r="40" spans="1:13" x14ac:dyDescent="0.2">
      <c r="A40" s="170"/>
      <c r="B40" s="170"/>
      <c r="C40" s="170"/>
      <c r="D40" s="170"/>
      <c r="E40" s="170"/>
      <c r="F40" s="59"/>
      <c r="I40" s="46"/>
      <c r="J40" s="46"/>
      <c r="L40"/>
      <c r="M40"/>
    </row>
    <row r="41" spans="1:13" x14ac:dyDescent="0.2">
      <c r="F41" s="59"/>
      <c r="I41" s="46"/>
      <c r="J41" s="46"/>
      <c r="L41"/>
      <c r="M41"/>
    </row>
    <row r="42" spans="1:13" x14ac:dyDescent="0.2">
      <c r="F42" s="59"/>
    </row>
    <row r="43" spans="1:13" x14ac:dyDescent="0.2">
      <c r="F43" s="59"/>
    </row>
    <row r="44" spans="1:13" x14ac:dyDescent="0.2">
      <c r="F44" s="59"/>
    </row>
    <row r="45" spans="1:13" x14ac:dyDescent="0.2">
      <c r="F45" s="59"/>
    </row>
    <row r="46" spans="1:13" x14ac:dyDescent="0.2">
      <c r="F46" s="59"/>
    </row>
    <row r="47" spans="1:13" x14ac:dyDescent="0.2">
      <c r="F47" s="59"/>
    </row>
    <row r="48" spans="1:13" x14ac:dyDescent="0.2">
      <c r="F48" s="59"/>
    </row>
    <row r="49" spans="6:6" x14ac:dyDescent="0.2">
      <c r="F49" s="59"/>
    </row>
    <row r="50" spans="6:6" x14ac:dyDescent="0.2">
      <c r="F50" s="59"/>
    </row>
    <row r="51" spans="6:6" x14ac:dyDescent="0.2">
      <c r="F51" s="59"/>
    </row>
    <row r="52" spans="6:6" x14ac:dyDescent="0.2">
      <c r="F52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4"/>
  <sheetViews>
    <sheetView zoomScaleNormal="100" workbookViewId="0">
      <selection activeCell="F3" sqref="F3"/>
    </sheetView>
  </sheetViews>
  <sheetFormatPr defaultRowHeight="12.75" x14ac:dyDescent="0.2"/>
  <cols>
    <col min="1" max="1" width="9.7109375" customWidth="1"/>
    <col min="2" max="2" width="11.28515625" bestFit="1" customWidth="1"/>
    <col min="3" max="3" width="16.85546875" style="46" bestFit="1" customWidth="1"/>
    <col min="4" max="4" width="9" style="46" bestFit="1" customWidth="1"/>
    <col min="5" max="5" width="7.85546875" style="46" customWidth="1"/>
    <col min="6" max="6" width="8.7109375" bestFit="1" customWidth="1"/>
    <col min="9" max="9" width="10.85546875" bestFit="1" customWidth="1"/>
    <col min="10" max="10" width="11.42578125" customWidth="1"/>
    <col min="11" max="11" width="10.28515625" bestFit="1" customWidth="1"/>
    <col min="12" max="13" width="8.85546875" style="46" customWidth="1"/>
  </cols>
  <sheetData>
    <row r="1" spans="1:15" x14ac:dyDescent="0.2">
      <c r="A1" s="172" t="s">
        <v>24</v>
      </c>
      <c r="B1" s="172"/>
      <c r="C1" s="172"/>
      <c r="D1" s="172"/>
      <c r="E1" s="172"/>
      <c r="F1" s="53"/>
      <c r="J1" s="49" t="s">
        <v>17</v>
      </c>
    </row>
    <row r="2" spans="1:15" ht="13.5" thickBot="1" x14ac:dyDescent="0.25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5" t="s">
        <v>31</v>
      </c>
      <c r="J2" s="49" t="s">
        <v>18</v>
      </c>
      <c r="K2" s="74" t="s">
        <v>32</v>
      </c>
    </row>
    <row r="3" spans="1:15" ht="13.5" thickBot="1" x14ac:dyDescent="0.25">
      <c r="A3" s="46">
        <f>K4</f>
        <v>17430.740666999998</v>
      </c>
      <c r="B3" s="46">
        <v>17500</v>
      </c>
      <c r="C3" s="46">
        <f>ROUND('Regular 2'!C10,0)</f>
        <v>381</v>
      </c>
      <c r="D3" s="46">
        <f>ROUND(C3*0.8,0)</f>
        <v>305</v>
      </c>
      <c r="E3" s="46">
        <f t="shared" ref="E3:E50" si="0">C3-D3</f>
        <v>76</v>
      </c>
      <c r="F3" s="53"/>
      <c r="G3" s="173" t="s">
        <v>30</v>
      </c>
      <c r="H3" s="173"/>
      <c r="I3" s="76" t="s">
        <v>26</v>
      </c>
      <c r="J3" s="52" t="s">
        <v>19</v>
      </c>
      <c r="K3" s="51" t="s">
        <v>20</v>
      </c>
      <c r="L3" s="57"/>
      <c r="M3" s="57"/>
    </row>
    <row r="4" spans="1:15" x14ac:dyDescent="0.2">
      <c r="A4" s="46">
        <f>B3+1</f>
        <v>17501</v>
      </c>
      <c r="B4" s="46">
        <f>B3+100</f>
        <v>17600</v>
      </c>
      <c r="C4" s="46">
        <f>ROUND('Regular 2'!C11,0)</f>
        <v>385</v>
      </c>
      <c r="D4" s="46">
        <f>D3-6</f>
        <v>299</v>
      </c>
      <c r="E4" s="46">
        <f t="shared" si="0"/>
        <v>86</v>
      </c>
      <c r="F4" s="53"/>
      <c r="G4" s="59">
        <v>17019</v>
      </c>
      <c r="H4" s="46">
        <v>17100</v>
      </c>
      <c r="I4" s="71">
        <f>+'Low - Single'!I4</f>
        <v>2.4192999999999999E-2</v>
      </c>
      <c r="J4" s="50">
        <f>G4*I4</f>
        <v>411.74066699999997</v>
      </c>
      <c r="K4" s="62">
        <f>J4+G4</f>
        <v>17430.740666999998</v>
      </c>
      <c r="L4" s="58"/>
      <c r="M4" s="58"/>
    </row>
    <row r="5" spans="1:15" x14ac:dyDescent="0.2">
      <c r="A5" s="46">
        <f>A4+100</f>
        <v>17601</v>
      </c>
      <c r="B5" s="46">
        <f>B4+100</f>
        <v>17700</v>
      </c>
      <c r="C5" s="46">
        <f>ROUND('Regular 2'!C12,0)</f>
        <v>389</v>
      </c>
      <c r="D5" s="46">
        <f t="shared" ref="D5:D53" si="1">D4-6</f>
        <v>293</v>
      </c>
      <c r="E5" s="46">
        <f t="shared" si="0"/>
        <v>96</v>
      </c>
      <c r="F5" s="53"/>
      <c r="G5" s="59"/>
      <c r="H5" s="59"/>
      <c r="I5" s="72"/>
      <c r="J5" s="50"/>
      <c r="K5" s="62"/>
    </row>
    <row r="6" spans="1:15" x14ac:dyDescent="0.2">
      <c r="A6" s="46">
        <f t="shared" ref="A6:B37" si="2">A5+100</f>
        <v>17701</v>
      </c>
      <c r="B6" s="46">
        <f t="shared" si="2"/>
        <v>17800</v>
      </c>
      <c r="C6" s="46">
        <f>ROUND('Regular 2'!C13,0)</f>
        <v>394</v>
      </c>
      <c r="D6" s="46">
        <f t="shared" si="1"/>
        <v>287</v>
      </c>
      <c r="E6" s="46">
        <f t="shared" si="0"/>
        <v>107</v>
      </c>
      <c r="F6" s="53"/>
      <c r="G6" s="59"/>
      <c r="H6" s="59"/>
      <c r="I6" s="60"/>
      <c r="J6" s="61"/>
      <c r="K6" s="59"/>
    </row>
    <row r="7" spans="1:15" x14ac:dyDescent="0.2">
      <c r="A7" s="46">
        <f t="shared" si="2"/>
        <v>17801</v>
      </c>
      <c r="B7" s="46">
        <f t="shared" si="2"/>
        <v>17900</v>
      </c>
      <c r="C7" s="46">
        <f>ROUND('Regular 2'!C14,0)</f>
        <v>398</v>
      </c>
      <c r="D7" s="46">
        <f t="shared" si="1"/>
        <v>281</v>
      </c>
      <c r="E7" s="46">
        <f t="shared" si="0"/>
        <v>117</v>
      </c>
      <c r="F7" s="53"/>
      <c r="G7" s="59"/>
      <c r="H7" s="59"/>
      <c r="I7" s="60"/>
      <c r="J7" s="61"/>
      <c r="K7" s="59"/>
    </row>
    <row r="8" spans="1:15" x14ac:dyDescent="0.2">
      <c r="A8" s="46">
        <f t="shared" si="2"/>
        <v>17901</v>
      </c>
      <c r="B8" s="46">
        <f t="shared" si="2"/>
        <v>18000</v>
      </c>
      <c r="C8" s="46">
        <f>ROUND('Regular 2'!C15,0)</f>
        <v>403</v>
      </c>
      <c r="D8" s="46">
        <f t="shared" si="1"/>
        <v>275</v>
      </c>
      <c r="E8" s="46">
        <f t="shared" si="0"/>
        <v>128</v>
      </c>
      <c r="F8" s="53"/>
      <c r="G8" s="59"/>
      <c r="H8" s="59"/>
      <c r="I8" s="60"/>
      <c r="J8" s="61"/>
      <c r="K8" s="59"/>
      <c r="O8" s="46"/>
    </row>
    <row r="9" spans="1:15" x14ac:dyDescent="0.2">
      <c r="A9" s="46">
        <f t="shared" si="2"/>
        <v>18001</v>
      </c>
      <c r="B9" s="46">
        <f t="shared" si="2"/>
        <v>18100</v>
      </c>
      <c r="C9" s="46">
        <f>ROUND('Regular 2'!C16,0)</f>
        <v>407</v>
      </c>
      <c r="D9" s="46">
        <f t="shared" si="1"/>
        <v>269</v>
      </c>
      <c r="E9" s="46">
        <f t="shared" si="0"/>
        <v>138</v>
      </c>
      <c r="F9" s="53"/>
      <c r="G9" s="59"/>
      <c r="H9" s="59"/>
      <c r="I9" s="60"/>
      <c r="J9" s="61"/>
      <c r="K9" s="59"/>
    </row>
    <row r="10" spans="1:15" x14ac:dyDescent="0.2">
      <c r="A10" s="46">
        <f t="shared" si="2"/>
        <v>18101</v>
      </c>
      <c r="B10" s="46">
        <f t="shared" si="2"/>
        <v>18200</v>
      </c>
      <c r="C10" s="46">
        <f>ROUND('Regular 2'!C17,0)</f>
        <v>411</v>
      </c>
      <c r="D10" s="46">
        <f t="shared" si="1"/>
        <v>263</v>
      </c>
      <c r="E10" s="46">
        <f t="shared" si="0"/>
        <v>148</v>
      </c>
      <c r="F10" s="53"/>
      <c r="G10" s="59"/>
      <c r="H10" s="59"/>
      <c r="I10" s="60"/>
      <c r="J10" s="61"/>
      <c r="K10" s="59"/>
      <c r="N10" s="46"/>
    </row>
    <row r="11" spans="1:15" x14ac:dyDescent="0.2">
      <c r="A11" s="46">
        <f t="shared" si="2"/>
        <v>18201</v>
      </c>
      <c r="B11" s="46">
        <f t="shared" si="2"/>
        <v>18300</v>
      </c>
      <c r="C11" s="46">
        <f>ROUND('Regular 2'!C19,0)</f>
        <v>416</v>
      </c>
      <c r="D11" s="46">
        <f t="shared" si="1"/>
        <v>257</v>
      </c>
      <c r="E11" s="46">
        <f t="shared" si="0"/>
        <v>159</v>
      </c>
      <c r="F11" s="53"/>
      <c r="G11" s="59"/>
      <c r="H11" s="59"/>
      <c r="I11" s="60"/>
      <c r="J11" s="61"/>
      <c r="K11" s="59"/>
      <c r="N11" s="46"/>
    </row>
    <row r="12" spans="1:15" x14ac:dyDescent="0.2">
      <c r="A12" s="46">
        <f t="shared" si="2"/>
        <v>18301</v>
      </c>
      <c r="B12" s="46">
        <f t="shared" si="2"/>
        <v>18400</v>
      </c>
      <c r="C12" s="46">
        <f>ROUND('Regular 2'!C20,0)</f>
        <v>420</v>
      </c>
      <c r="D12" s="46">
        <f t="shared" si="1"/>
        <v>251</v>
      </c>
      <c r="E12" s="46">
        <f t="shared" si="0"/>
        <v>169</v>
      </c>
      <c r="F12" s="53"/>
      <c r="G12" s="59"/>
      <c r="H12" s="59"/>
      <c r="I12" s="60"/>
      <c r="J12" s="61"/>
      <c r="K12" s="59"/>
      <c r="N12" s="46"/>
    </row>
    <row r="13" spans="1:15" x14ac:dyDescent="0.2">
      <c r="A13" s="46">
        <f t="shared" si="2"/>
        <v>18401</v>
      </c>
      <c r="B13" s="46">
        <f t="shared" si="2"/>
        <v>18500</v>
      </c>
      <c r="C13" s="46">
        <f>ROUND('Regular 2'!C21,0)</f>
        <v>425</v>
      </c>
      <c r="D13" s="46">
        <f t="shared" si="1"/>
        <v>245</v>
      </c>
      <c r="E13" s="46">
        <f t="shared" si="0"/>
        <v>180</v>
      </c>
      <c r="F13" s="53"/>
      <c r="G13" s="59"/>
      <c r="H13" s="59"/>
      <c r="I13" s="60"/>
      <c r="J13" s="61"/>
      <c r="K13" s="59"/>
      <c r="N13" s="46"/>
    </row>
    <row r="14" spans="1:15" x14ac:dyDescent="0.2">
      <c r="A14" s="46">
        <f t="shared" si="2"/>
        <v>18501</v>
      </c>
      <c r="B14" s="46">
        <f t="shared" si="2"/>
        <v>18600</v>
      </c>
      <c r="C14" s="46">
        <f>ROUND('Regular 2'!C22,0)</f>
        <v>429</v>
      </c>
      <c r="D14" s="46">
        <f t="shared" si="1"/>
        <v>239</v>
      </c>
      <c r="E14" s="46">
        <f t="shared" si="0"/>
        <v>190</v>
      </c>
      <c r="F14" s="53"/>
      <c r="G14" s="59"/>
      <c r="H14" s="59"/>
      <c r="I14" s="60"/>
      <c r="J14" s="61"/>
      <c r="K14" s="59"/>
      <c r="N14" s="46"/>
    </row>
    <row r="15" spans="1:15" x14ac:dyDescent="0.2">
      <c r="A15" s="46">
        <f t="shared" si="2"/>
        <v>18601</v>
      </c>
      <c r="B15" s="46">
        <f t="shared" si="2"/>
        <v>18700</v>
      </c>
      <c r="C15" s="46">
        <f>ROUND('Regular 2'!C23,0)</f>
        <v>433</v>
      </c>
      <c r="D15" s="46">
        <f t="shared" si="1"/>
        <v>233</v>
      </c>
      <c r="E15" s="46">
        <f t="shared" si="0"/>
        <v>200</v>
      </c>
      <c r="F15" s="53"/>
      <c r="G15" s="59"/>
      <c r="H15" s="59"/>
      <c r="I15" s="66"/>
      <c r="J15" s="61"/>
      <c r="K15" s="59"/>
    </row>
    <row r="16" spans="1:15" x14ac:dyDescent="0.2">
      <c r="A16" s="46">
        <f t="shared" si="2"/>
        <v>18701</v>
      </c>
      <c r="B16" s="46">
        <f t="shared" si="2"/>
        <v>18800</v>
      </c>
      <c r="C16" s="46">
        <f>ROUND('Regular 2'!C24,0)</f>
        <v>438</v>
      </c>
      <c r="D16" s="46">
        <f t="shared" si="1"/>
        <v>227</v>
      </c>
      <c r="E16" s="46">
        <f t="shared" si="0"/>
        <v>211</v>
      </c>
      <c r="F16" s="53"/>
      <c r="G16" s="59"/>
      <c r="H16" s="59"/>
      <c r="I16" s="66"/>
      <c r="J16" s="61"/>
      <c r="K16" s="59"/>
    </row>
    <row r="17" spans="1:11" x14ac:dyDescent="0.2">
      <c r="A17" s="46">
        <f t="shared" si="2"/>
        <v>18801</v>
      </c>
      <c r="B17" s="46">
        <f t="shared" si="2"/>
        <v>18900</v>
      </c>
      <c r="C17" s="46">
        <f>ROUND('Regular 2'!C25,0)</f>
        <v>442</v>
      </c>
      <c r="D17" s="46">
        <f t="shared" si="1"/>
        <v>221</v>
      </c>
      <c r="E17" s="46">
        <f t="shared" si="0"/>
        <v>221</v>
      </c>
      <c r="F17" s="53"/>
      <c r="G17" s="59"/>
      <c r="H17" s="59"/>
      <c r="I17" s="66"/>
      <c r="J17" s="61"/>
      <c r="K17" s="59"/>
    </row>
    <row r="18" spans="1:11" x14ac:dyDescent="0.2">
      <c r="A18" s="46">
        <f t="shared" si="2"/>
        <v>18901</v>
      </c>
      <c r="B18" s="46">
        <f t="shared" si="2"/>
        <v>19000</v>
      </c>
      <c r="C18" s="46">
        <f>ROUND('Regular 2'!C26,0)</f>
        <v>447</v>
      </c>
      <c r="D18" s="46">
        <f t="shared" si="1"/>
        <v>215</v>
      </c>
      <c r="E18" s="46">
        <f t="shared" si="0"/>
        <v>232</v>
      </c>
      <c r="F18" s="53"/>
      <c r="G18" s="59"/>
      <c r="H18" s="59"/>
      <c r="I18" s="66"/>
      <c r="J18" s="61"/>
      <c r="K18" s="59"/>
    </row>
    <row r="19" spans="1:11" x14ac:dyDescent="0.2">
      <c r="A19" s="46">
        <f t="shared" si="2"/>
        <v>19001</v>
      </c>
      <c r="B19" s="46">
        <f t="shared" si="2"/>
        <v>19100</v>
      </c>
      <c r="C19" s="46">
        <f>ROUND('Regular 2'!C27,0)</f>
        <v>451</v>
      </c>
      <c r="D19" s="46">
        <f t="shared" si="1"/>
        <v>209</v>
      </c>
      <c r="E19" s="46">
        <f t="shared" si="0"/>
        <v>242</v>
      </c>
      <c r="F19" s="53"/>
      <c r="G19" s="59"/>
      <c r="H19" s="59"/>
      <c r="I19" s="66"/>
      <c r="J19" s="61"/>
      <c r="K19" s="59"/>
    </row>
    <row r="20" spans="1:11" x14ac:dyDescent="0.2">
      <c r="A20" s="46">
        <f t="shared" si="2"/>
        <v>19101</v>
      </c>
      <c r="B20" s="46">
        <f t="shared" si="2"/>
        <v>19200</v>
      </c>
      <c r="C20" s="46">
        <f>ROUND('Regular 2'!C28,0)</f>
        <v>455</v>
      </c>
      <c r="D20" s="46">
        <f t="shared" si="1"/>
        <v>203</v>
      </c>
      <c r="E20" s="46">
        <f t="shared" si="0"/>
        <v>252</v>
      </c>
      <c r="F20" s="53"/>
      <c r="G20" s="59"/>
      <c r="H20" s="59"/>
      <c r="I20" s="66"/>
      <c r="J20" s="61"/>
      <c r="K20" s="59"/>
    </row>
    <row r="21" spans="1:11" x14ac:dyDescent="0.2">
      <c r="A21" s="46">
        <f t="shared" si="2"/>
        <v>19201</v>
      </c>
      <c r="B21" s="46">
        <f t="shared" si="2"/>
        <v>19300</v>
      </c>
      <c r="C21" s="46">
        <f>ROUND('Regular 2'!C30,0)</f>
        <v>460</v>
      </c>
      <c r="D21" s="46">
        <f t="shared" si="1"/>
        <v>197</v>
      </c>
      <c r="E21" s="46">
        <f t="shared" si="0"/>
        <v>263</v>
      </c>
      <c r="F21" s="53"/>
      <c r="G21" s="59"/>
      <c r="H21" s="59"/>
      <c r="I21" s="66"/>
      <c r="J21" s="61"/>
      <c r="K21" s="59"/>
    </row>
    <row r="22" spans="1:11" x14ac:dyDescent="0.2">
      <c r="A22" s="46">
        <f t="shared" si="2"/>
        <v>19301</v>
      </c>
      <c r="B22" s="46">
        <f t="shared" si="2"/>
        <v>19400</v>
      </c>
      <c r="C22" s="46">
        <f>ROUND('Regular 2'!C31,0)</f>
        <v>464</v>
      </c>
      <c r="D22" s="46">
        <f t="shared" si="1"/>
        <v>191</v>
      </c>
      <c r="E22" s="46">
        <f t="shared" si="0"/>
        <v>273</v>
      </c>
      <c r="F22" s="53"/>
      <c r="G22" s="59"/>
      <c r="H22" s="59"/>
      <c r="I22" s="66"/>
      <c r="J22" s="61"/>
      <c r="K22" s="59"/>
    </row>
    <row r="23" spans="1:11" x14ac:dyDescent="0.2">
      <c r="A23" s="46">
        <f t="shared" si="2"/>
        <v>19401</v>
      </c>
      <c r="B23" s="46">
        <f t="shared" si="2"/>
        <v>19500</v>
      </c>
      <c r="C23" s="46">
        <f>ROUND('Regular 2'!C32,0)</f>
        <v>469</v>
      </c>
      <c r="D23" s="46">
        <f t="shared" si="1"/>
        <v>185</v>
      </c>
      <c r="E23" s="46">
        <f t="shared" si="0"/>
        <v>284</v>
      </c>
      <c r="F23" s="53"/>
      <c r="G23" s="59"/>
      <c r="H23" s="59"/>
      <c r="I23" s="66"/>
      <c r="J23" s="61"/>
      <c r="K23" s="59"/>
    </row>
    <row r="24" spans="1:11" x14ac:dyDescent="0.2">
      <c r="A24" s="46">
        <f t="shared" si="2"/>
        <v>19501</v>
      </c>
      <c r="B24" s="46">
        <f t="shared" si="2"/>
        <v>19600</v>
      </c>
      <c r="C24" s="46">
        <f>ROUND('Regular 2'!C33,0)</f>
        <v>473</v>
      </c>
      <c r="D24" s="46">
        <f t="shared" si="1"/>
        <v>179</v>
      </c>
      <c r="E24" s="46">
        <f t="shared" si="0"/>
        <v>294</v>
      </c>
      <c r="F24" s="53"/>
      <c r="G24" s="59"/>
      <c r="H24" s="59"/>
      <c r="I24" s="66"/>
      <c r="J24" s="61"/>
      <c r="K24" s="59"/>
    </row>
    <row r="25" spans="1:11" x14ac:dyDescent="0.2">
      <c r="A25" s="46">
        <f t="shared" si="2"/>
        <v>19601</v>
      </c>
      <c r="B25" s="46">
        <f t="shared" si="2"/>
        <v>19700</v>
      </c>
      <c r="C25" s="46">
        <f>ROUND('Regular 2'!C34,0)</f>
        <v>477</v>
      </c>
      <c r="D25" s="46">
        <f t="shared" si="1"/>
        <v>173</v>
      </c>
      <c r="E25" s="46">
        <f t="shared" si="0"/>
        <v>304</v>
      </c>
      <c r="F25" s="53"/>
      <c r="G25" s="59"/>
      <c r="H25" s="59"/>
      <c r="I25" s="66"/>
      <c r="J25" s="61"/>
      <c r="K25" s="59"/>
    </row>
    <row r="26" spans="1:11" x14ac:dyDescent="0.2">
      <c r="A26" s="46">
        <f t="shared" si="2"/>
        <v>19701</v>
      </c>
      <c r="B26" s="46">
        <f t="shared" si="2"/>
        <v>19800</v>
      </c>
      <c r="C26" s="46">
        <f>ROUND('Regular 2'!C35,0)</f>
        <v>482</v>
      </c>
      <c r="D26" s="46">
        <f t="shared" si="1"/>
        <v>167</v>
      </c>
      <c r="E26" s="46">
        <f t="shared" si="0"/>
        <v>315</v>
      </c>
      <c r="F26" s="53"/>
      <c r="G26" s="59"/>
      <c r="H26" s="59"/>
      <c r="I26" s="66"/>
      <c r="J26" s="61"/>
      <c r="K26" s="59"/>
    </row>
    <row r="27" spans="1:11" x14ac:dyDescent="0.2">
      <c r="A27" s="46">
        <f t="shared" si="2"/>
        <v>19801</v>
      </c>
      <c r="B27" s="46">
        <f t="shared" si="2"/>
        <v>19900</v>
      </c>
      <c r="C27" s="46">
        <f>ROUND('Regular 2'!C36,0)</f>
        <v>486</v>
      </c>
      <c r="D27" s="46">
        <f t="shared" si="1"/>
        <v>161</v>
      </c>
      <c r="E27" s="46">
        <f t="shared" si="0"/>
        <v>325</v>
      </c>
      <c r="F27" s="53"/>
      <c r="G27" s="59"/>
      <c r="H27" s="59"/>
      <c r="I27" s="66"/>
      <c r="J27" s="61"/>
      <c r="K27" s="59"/>
    </row>
    <row r="28" spans="1:11" x14ac:dyDescent="0.2">
      <c r="A28" s="46">
        <f t="shared" si="2"/>
        <v>19901</v>
      </c>
      <c r="B28" s="46">
        <f t="shared" si="2"/>
        <v>20000</v>
      </c>
      <c r="C28" s="46">
        <f>ROUND('Regular 2'!C37,0)</f>
        <v>491</v>
      </c>
      <c r="D28" s="46">
        <f t="shared" si="1"/>
        <v>155</v>
      </c>
      <c r="E28" s="46">
        <f t="shared" si="0"/>
        <v>336</v>
      </c>
      <c r="F28" s="53"/>
      <c r="G28" s="59"/>
      <c r="H28" s="59"/>
      <c r="I28" s="66"/>
      <c r="J28" s="61"/>
      <c r="K28" s="59"/>
    </row>
    <row r="29" spans="1:11" x14ac:dyDescent="0.2">
      <c r="A29" s="46">
        <f t="shared" si="2"/>
        <v>20001</v>
      </c>
      <c r="B29" s="46">
        <f t="shared" si="2"/>
        <v>20100</v>
      </c>
      <c r="C29" s="46">
        <f>ROUND('Regular 2'!C38,0)</f>
        <v>495</v>
      </c>
      <c r="D29" s="46">
        <f t="shared" si="1"/>
        <v>149</v>
      </c>
      <c r="E29" s="46">
        <f t="shared" si="0"/>
        <v>346</v>
      </c>
      <c r="F29" s="53"/>
      <c r="G29" s="59"/>
      <c r="H29" s="59"/>
      <c r="I29" s="66"/>
      <c r="J29" s="61"/>
      <c r="K29" s="59"/>
    </row>
    <row r="30" spans="1:11" x14ac:dyDescent="0.2">
      <c r="A30" s="46">
        <f t="shared" si="2"/>
        <v>20101</v>
      </c>
      <c r="B30" s="46">
        <f t="shared" si="2"/>
        <v>20200</v>
      </c>
      <c r="C30" s="46">
        <f>ROUND('Regular 2'!C39,0)</f>
        <v>499</v>
      </c>
      <c r="D30" s="46">
        <f t="shared" si="1"/>
        <v>143</v>
      </c>
      <c r="E30" s="46">
        <f t="shared" si="0"/>
        <v>356</v>
      </c>
      <c r="F30" s="53"/>
      <c r="G30" s="59"/>
      <c r="H30" s="59"/>
      <c r="I30" s="66"/>
      <c r="J30" s="61"/>
      <c r="K30" s="59"/>
    </row>
    <row r="31" spans="1:11" x14ac:dyDescent="0.2">
      <c r="A31" s="46">
        <f t="shared" si="2"/>
        <v>20201</v>
      </c>
      <c r="B31" s="46">
        <f t="shared" si="2"/>
        <v>20300</v>
      </c>
      <c r="C31" s="46">
        <f>ROUND('Regular 2'!C41,0)</f>
        <v>504</v>
      </c>
      <c r="D31" s="46">
        <f t="shared" si="1"/>
        <v>137</v>
      </c>
      <c r="E31" s="46">
        <f t="shared" si="0"/>
        <v>367</v>
      </c>
      <c r="F31" s="53"/>
      <c r="G31" s="59"/>
      <c r="H31" s="59"/>
      <c r="I31" s="66"/>
      <c r="J31" s="61"/>
      <c r="K31" s="59"/>
    </row>
    <row r="32" spans="1:11" x14ac:dyDescent="0.2">
      <c r="A32" s="46">
        <f t="shared" si="2"/>
        <v>20301</v>
      </c>
      <c r="B32" s="46">
        <f t="shared" si="2"/>
        <v>20400</v>
      </c>
      <c r="C32" s="46">
        <f>ROUND('Regular 2'!C42,0)</f>
        <v>508</v>
      </c>
      <c r="D32" s="46">
        <f t="shared" si="1"/>
        <v>131</v>
      </c>
      <c r="E32" s="46">
        <f t="shared" si="0"/>
        <v>377</v>
      </c>
      <c r="F32" s="53"/>
      <c r="G32" s="59"/>
      <c r="H32" s="59"/>
      <c r="I32" s="66"/>
      <c r="J32" s="61"/>
      <c r="K32" s="59"/>
    </row>
    <row r="33" spans="1:11" x14ac:dyDescent="0.2">
      <c r="A33" s="46">
        <f t="shared" si="2"/>
        <v>20401</v>
      </c>
      <c r="B33" s="46">
        <f t="shared" si="2"/>
        <v>20500</v>
      </c>
      <c r="C33" s="46">
        <f>ROUND('Regular 2'!C43,0)</f>
        <v>513</v>
      </c>
      <c r="D33" s="46">
        <f t="shared" si="1"/>
        <v>125</v>
      </c>
      <c r="E33" s="46">
        <f t="shared" si="0"/>
        <v>388</v>
      </c>
      <c r="F33" s="53"/>
      <c r="G33" s="59"/>
      <c r="H33" s="59"/>
      <c r="I33" s="66"/>
      <c r="J33" s="61"/>
      <c r="K33" s="59"/>
    </row>
    <row r="34" spans="1:11" x14ac:dyDescent="0.2">
      <c r="A34" s="46">
        <f t="shared" si="2"/>
        <v>20501</v>
      </c>
      <c r="B34" s="46">
        <f t="shared" si="2"/>
        <v>20600</v>
      </c>
      <c r="C34" s="46">
        <f>ROUND('Regular 2'!C44,0)</f>
        <v>517</v>
      </c>
      <c r="D34" s="46">
        <f t="shared" si="1"/>
        <v>119</v>
      </c>
      <c r="E34" s="46">
        <f t="shared" si="0"/>
        <v>398</v>
      </c>
      <c r="F34" s="53"/>
      <c r="G34" s="59"/>
      <c r="H34" s="59"/>
      <c r="I34" s="66"/>
      <c r="J34" s="61"/>
      <c r="K34" s="59"/>
    </row>
    <row r="35" spans="1:11" x14ac:dyDescent="0.2">
      <c r="A35" s="46">
        <f t="shared" si="2"/>
        <v>20601</v>
      </c>
      <c r="B35" s="46">
        <f t="shared" si="2"/>
        <v>20700</v>
      </c>
      <c r="C35" s="46">
        <f>ROUND('Regular 2'!C45,0)</f>
        <v>521</v>
      </c>
      <c r="D35" s="46">
        <f t="shared" si="1"/>
        <v>113</v>
      </c>
      <c r="E35" s="46">
        <f t="shared" si="0"/>
        <v>408</v>
      </c>
      <c r="F35" s="53"/>
      <c r="G35" s="59"/>
      <c r="H35" s="59"/>
      <c r="I35" s="60"/>
      <c r="J35" s="61"/>
      <c r="K35" s="59"/>
    </row>
    <row r="36" spans="1:11" x14ac:dyDescent="0.2">
      <c r="A36" s="46">
        <f t="shared" si="2"/>
        <v>20701</v>
      </c>
      <c r="B36" s="46">
        <f t="shared" si="2"/>
        <v>20800</v>
      </c>
      <c r="C36" s="46">
        <f>ROUND('Regular 2'!C46,0)</f>
        <v>526</v>
      </c>
      <c r="D36" s="46">
        <f t="shared" si="1"/>
        <v>107</v>
      </c>
      <c r="E36" s="46">
        <f t="shared" si="0"/>
        <v>419</v>
      </c>
      <c r="F36" s="53"/>
      <c r="G36" s="59"/>
      <c r="H36" s="59"/>
      <c r="I36" s="60"/>
      <c r="J36" s="61"/>
      <c r="K36" s="59"/>
    </row>
    <row r="37" spans="1:11" x14ac:dyDescent="0.2">
      <c r="A37" s="46">
        <f t="shared" si="2"/>
        <v>20801</v>
      </c>
      <c r="B37" s="46">
        <f t="shared" si="2"/>
        <v>20900</v>
      </c>
      <c r="C37" s="46">
        <f>ROUND('Regular 2'!C47,0)</f>
        <v>530</v>
      </c>
      <c r="D37" s="46">
        <f t="shared" si="1"/>
        <v>101</v>
      </c>
      <c r="E37" s="46">
        <f t="shared" si="0"/>
        <v>429</v>
      </c>
      <c r="F37" s="53"/>
      <c r="G37" s="59"/>
      <c r="H37" s="59"/>
      <c r="I37" s="60"/>
      <c r="J37" s="61"/>
      <c r="K37" s="59"/>
    </row>
    <row r="38" spans="1:11" x14ac:dyDescent="0.2">
      <c r="A38" s="46">
        <f t="shared" ref="A38:B48" si="3">A37+100</f>
        <v>20901</v>
      </c>
      <c r="B38" s="46">
        <f t="shared" si="3"/>
        <v>21000</v>
      </c>
      <c r="C38" s="46">
        <f>ROUND('Regular 2'!C48,0)</f>
        <v>535</v>
      </c>
      <c r="D38" s="46">
        <f t="shared" si="1"/>
        <v>95</v>
      </c>
      <c r="E38" s="46">
        <f t="shared" si="0"/>
        <v>440</v>
      </c>
      <c r="F38" s="53"/>
      <c r="G38" s="59"/>
      <c r="H38" s="59"/>
      <c r="I38" s="60"/>
      <c r="J38" s="61"/>
      <c r="K38" s="59"/>
    </row>
    <row r="39" spans="1:11" x14ac:dyDescent="0.2">
      <c r="A39" s="46">
        <f t="shared" si="3"/>
        <v>21001</v>
      </c>
      <c r="B39" s="46">
        <f t="shared" si="3"/>
        <v>21100</v>
      </c>
      <c r="C39" s="46">
        <f>ROUND('Regular 2'!C49,0)</f>
        <v>539</v>
      </c>
      <c r="D39" s="46">
        <f t="shared" si="1"/>
        <v>89</v>
      </c>
      <c r="E39" s="46">
        <f t="shared" si="0"/>
        <v>450</v>
      </c>
      <c r="F39" s="53"/>
      <c r="G39" s="59"/>
      <c r="H39" s="59"/>
      <c r="I39" s="60"/>
      <c r="J39" s="61"/>
      <c r="K39" s="59"/>
    </row>
    <row r="40" spans="1:11" x14ac:dyDescent="0.2">
      <c r="A40" s="46">
        <f t="shared" si="3"/>
        <v>21101</v>
      </c>
      <c r="B40" s="46">
        <f t="shared" si="3"/>
        <v>21200</v>
      </c>
      <c r="C40" s="46">
        <f>ROUND('Regular 2'!C50,0)</f>
        <v>543</v>
      </c>
      <c r="D40" s="46">
        <f t="shared" si="1"/>
        <v>83</v>
      </c>
      <c r="E40" s="46">
        <f t="shared" si="0"/>
        <v>460</v>
      </c>
      <c r="F40" s="53"/>
      <c r="G40" s="59"/>
      <c r="H40" s="59"/>
      <c r="I40" s="60"/>
      <c r="J40" s="61"/>
      <c r="K40" s="59"/>
    </row>
    <row r="41" spans="1:11" x14ac:dyDescent="0.2">
      <c r="A41" s="46">
        <f t="shared" si="3"/>
        <v>21201</v>
      </c>
      <c r="B41" s="46">
        <f t="shared" si="3"/>
        <v>21300</v>
      </c>
      <c r="C41" s="46">
        <f>ROUND('Regular 2'!C52,0)</f>
        <v>548</v>
      </c>
      <c r="D41" s="46">
        <f t="shared" si="1"/>
        <v>77</v>
      </c>
      <c r="E41" s="46">
        <f t="shared" si="0"/>
        <v>471</v>
      </c>
      <c r="F41" s="53"/>
      <c r="G41" s="59"/>
      <c r="H41" s="59"/>
      <c r="I41" s="60"/>
      <c r="J41" s="61"/>
      <c r="K41" s="59"/>
    </row>
    <row r="42" spans="1:11" x14ac:dyDescent="0.2">
      <c r="A42" s="46">
        <f t="shared" si="3"/>
        <v>21301</v>
      </c>
      <c r="B42" s="46">
        <f t="shared" si="3"/>
        <v>21400</v>
      </c>
      <c r="C42" s="46">
        <f>ROUND('Regular 2'!C53,0)</f>
        <v>552</v>
      </c>
      <c r="D42" s="46">
        <f t="shared" si="1"/>
        <v>71</v>
      </c>
      <c r="E42" s="46">
        <f t="shared" si="0"/>
        <v>481</v>
      </c>
      <c r="F42" s="53"/>
      <c r="G42" s="59"/>
      <c r="H42" s="59"/>
      <c r="I42" s="60"/>
      <c r="J42" s="61"/>
      <c r="K42" s="59"/>
    </row>
    <row r="43" spans="1:11" x14ac:dyDescent="0.2">
      <c r="A43" s="46">
        <f t="shared" si="3"/>
        <v>21401</v>
      </c>
      <c r="B43" s="46">
        <f t="shared" si="3"/>
        <v>21500</v>
      </c>
      <c r="C43" s="46">
        <f>ROUND('Regular 2'!C54,0)</f>
        <v>557</v>
      </c>
      <c r="D43" s="46">
        <f t="shared" si="1"/>
        <v>65</v>
      </c>
      <c r="E43" s="46">
        <f t="shared" si="0"/>
        <v>492</v>
      </c>
      <c r="F43" s="53"/>
      <c r="G43" s="59"/>
      <c r="H43" s="59"/>
      <c r="I43" s="60"/>
      <c r="J43" s="61"/>
      <c r="K43" s="59"/>
    </row>
    <row r="44" spans="1:11" x14ac:dyDescent="0.2">
      <c r="A44" s="46">
        <f t="shared" si="3"/>
        <v>21501</v>
      </c>
      <c r="B44" s="46">
        <f t="shared" si="3"/>
        <v>21600</v>
      </c>
      <c r="C44" s="46">
        <f>ROUND('Regular 2'!C55,0)</f>
        <v>561</v>
      </c>
      <c r="D44" s="46">
        <f t="shared" si="1"/>
        <v>59</v>
      </c>
      <c r="E44" s="46">
        <f t="shared" si="0"/>
        <v>502</v>
      </c>
      <c r="F44" s="53"/>
      <c r="G44" s="59"/>
      <c r="H44" s="59"/>
      <c r="I44" s="60"/>
      <c r="J44" s="61"/>
      <c r="K44" s="59"/>
    </row>
    <row r="45" spans="1:11" x14ac:dyDescent="0.2">
      <c r="A45" s="46">
        <f t="shared" si="3"/>
        <v>21601</v>
      </c>
      <c r="B45" s="46">
        <f t="shared" si="3"/>
        <v>21700</v>
      </c>
      <c r="C45" s="46">
        <f>ROUND('Regular 2'!C56,0)</f>
        <v>565</v>
      </c>
      <c r="D45" s="46">
        <f t="shared" si="1"/>
        <v>53</v>
      </c>
      <c r="E45" s="46">
        <f t="shared" si="0"/>
        <v>512</v>
      </c>
      <c r="F45" s="53"/>
      <c r="G45" s="59"/>
      <c r="H45" s="59"/>
      <c r="I45" s="60"/>
      <c r="J45" s="61"/>
      <c r="K45" s="59"/>
    </row>
    <row r="46" spans="1:11" x14ac:dyDescent="0.2">
      <c r="A46" s="46">
        <f t="shared" si="3"/>
        <v>21701</v>
      </c>
      <c r="B46" s="46">
        <f t="shared" si="3"/>
        <v>21800</v>
      </c>
      <c r="C46" s="46">
        <f>ROUND('Regular 2'!C57,0)</f>
        <v>570</v>
      </c>
      <c r="D46" s="46">
        <f t="shared" si="1"/>
        <v>47</v>
      </c>
      <c r="E46" s="46">
        <f t="shared" si="0"/>
        <v>523</v>
      </c>
      <c r="F46" s="53"/>
      <c r="G46" s="59"/>
      <c r="H46" s="59"/>
      <c r="I46" s="60"/>
      <c r="J46" s="61"/>
      <c r="K46" s="59"/>
    </row>
    <row r="47" spans="1:11" x14ac:dyDescent="0.2">
      <c r="A47" s="59">
        <f t="shared" si="3"/>
        <v>21801</v>
      </c>
      <c r="B47" s="59">
        <f t="shared" si="3"/>
        <v>21900</v>
      </c>
      <c r="C47" s="46">
        <f>ROUND('Regular 2'!C58,0)</f>
        <v>574</v>
      </c>
      <c r="D47" s="46">
        <f t="shared" si="1"/>
        <v>41</v>
      </c>
      <c r="E47" s="46">
        <f t="shared" si="0"/>
        <v>533</v>
      </c>
      <c r="F47" s="53"/>
      <c r="G47" s="59"/>
      <c r="H47" s="59"/>
      <c r="I47" s="60"/>
      <c r="J47" s="61"/>
      <c r="K47" s="59"/>
    </row>
    <row r="48" spans="1:11" x14ac:dyDescent="0.2">
      <c r="A48" s="59">
        <f t="shared" si="3"/>
        <v>21901</v>
      </c>
      <c r="B48" s="59">
        <f t="shared" si="3"/>
        <v>22000</v>
      </c>
      <c r="C48" s="46">
        <f>ROUND('Regular 2'!C59,0)</f>
        <v>579</v>
      </c>
      <c r="D48" s="46">
        <f t="shared" si="1"/>
        <v>35</v>
      </c>
      <c r="E48" s="59">
        <f t="shared" si="0"/>
        <v>544</v>
      </c>
      <c r="F48" s="53"/>
      <c r="G48" s="46"/>
    </row>
    <row r="49" spans="1:7" x14ac:dyDescent="0.2">
      <c r="A49" s="59">
        <f t="shared" ref="A49:B52" si="4">A48+100</f>
        <v>22001</v>
      </c>
      <c r="B49" s="59">
        <f t="shared" si="4"/>
        <v>22100</v>
      </c>
      <c r="C49" s="46">
        <f>ROUND('Regular 2'!C60,0)</f>
        <v>583</v>
      </c>
      <c r="D49" s="46">
        <f t="shared" si="1"/>
        <v>29</v>
      </c>
      <c r="E49" s="59">
        <f t="shared" si="0"/>
        <v>554</v>
      </c>
      <c r="F49" s="53"/>
      <c r="G49" s="46"/>
    </row>
    <row r="50" spans="1:7" x14ac:dyDescent="0.2">
      <c r="A50" s="59">
        <f t="shared" si="4"/>
        <v>22101</v>
      </c>
      <c r="B50" s="59">
        <f t="shared" si="4"/>
        <v>22200</v>
      </c>
      <c r="C50" s="46">
        <f>ROUND('Regular 2'!C61,0)</f>
        <v>587</v>
      </c>
      <c r="D50" s="46">
        <f t="shared" si="1"/>
        <v>23</v>
      </c>
      <c r="E50" s="59">
        <f t="shared" si="0"/>
        <v>564</v>
      </c>
      <c r="F50" s="53"/>
      <c r="G50" s="46"/>
    </row>
    <row r="51" spans="1:7" x14ac:dyDescent="0.2">
      <c r="A51" s="59">
        <f t="shared" si="4"/>
        <v>22201</v>
      </c>
      <c r="B51" s="59">
        <f t="shared" si="4"/>
        <v>22300</v>
      </c>
      <c r="C51" s="46">
        <f>ROUND('Regular 2'!C63,0)</f>
        <v>592</v>
      </c>
      <c r="D51" s="46">
        <f t="shared" si="1"/>
        <v>17</v>
      </c>
      <c r="E51" s="59">
        <f t="shared" ref="E51" si="5">C51-D51</f>
        <v>575</v>
      </c>
      <c r="F51" s="53"/>
    </row>
    <row r="52" spans="1:7" x14ac:dyDescent="0.2">
      <c r="A52" s="59">
        <f t="shared" si="4"/>
        <v>22301</v>
      </c>
      <c r="B52" s="59">
        <f t="shared" si="4"/>
        <v>22400</v>
      </c>
      <c r="C52" s="46">
        <f>ROUND('Regular 2'!C64,0)</f>
        <v>596</v>
      </c>
      <c r="D52" s="46">
        <f t="shared" si="1"/>
        <v>11</v>
      </c>
      <c r="E52" s="59">
        <f t="shared" ref="E52" si="6">C52-D52</f>
        <v>585</v>
      </c>
      <c r="F52" s="53"/>
    </row>
    <row r="53" spans="1:7" x14ac:dyDescent="0.2">
      <c r="A53" s="59">
        <f t="shared" ref="A53:B53" si="7">A52+100</f>
        <v>22401</v>
      </c>
      <c r="B53" s="59">
        <f t="shared" si="7"/>
        <v>22500</v>
      </c>
      <c r="C53" s="46">
        <f>ROUND('Regular 2'!C65,0)</f>
        <v>601</v>
      </c>
      <c r="D53" s="46">
        <f t="shared" si="1"/>
        <v>5</v>
      </c>
      <c r="E53" s="59">
        <f t="shared" ref="E53" si="8">C53-D53</f>
        <v>596</v>
      </c>
      <c r="F53" s="53"/>
    </row>
    <row r="54" spans="1:7" x14ac:dyDescent="0.2">
      <c r="A54" s="170"/>
      <c r="B54" s="170"/>
      <c r="C54" s="170"/>
      <c r="D54" s="170"/>
      <c r="E54" s="170"/>
      <c r="F54" s="171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1"/>
  <sheetViews>
    <sheetView zoomScaleNormal="100" workbookViewId="0">
      <selection activeCell="D49" sqref="D49"/>
    </sheetView>
  </sheetViews>
  <sheetFormatPr defaultRowHeight="12.75" x14ac:dyDescent="0.2"/>
  <cols>
    <col min="1" max="1" width="9.7109375" customWidth="1"/>
    <col min="2" max="2" width="11.28515625" bestFit="1" customWidth="1"/>
    <col min="3" max="3" width="16.85546875" style="46" bestFit="1" customWidth="1"/>
    <col min="4" max="4" width="9" style="46" bestFit="1" customWidth="1"/>
    <col min="5" max="5" width="7.85546875" style="46" customWidth="1"/>
    <col min="6" max="6" width="8.7109375" bestFit="1" customWidth="1"/>
    <col min="9" max="9" width="10.85546875" bestFit="1" customWidth="1"/>
    <col min="10" max="10" width="11.42578125" customWidth="1"/>
    <col min="11" max="11" width="10.28515625" bestFit="1" customWidth="1"/>
    <col min="12" max="13" width="8.85546875" style="46" customWidth="1"/>
  </cols>
  <sheetData>
    <row r="1" spans="1:15" x14ac:dyDescent="0.2">
      <c r="A1" s="172" t="s">
        <v>25</v>
      </c>
      <c r="B1" s="172"/>
      <c r="C1" s="172"/>
      <c r="D1" s="172"/>
      <c r="E1" s="172"/>
      <c r="F1" s="53"/>
      <c r="J1" s="49" t="s">
        <v>17</v>
      </c>
    </row>
    <row r="2" spans="1:15" ht="13.5" thickBot="1" x14ac:dyDescent="0.25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5" t="s">
        <v>31</v>
      </c>
      <c r="J2" s="49" t="s">
        <v>18</v>
      </c>
      <c r="K2" s="74" t="s">
        <v>32</v>
      </c>
    </row>
    <row r="3" spans="1:15" ht="13.5" thickBot="1" x14ac:dyDescent="0.25">
      <c r="A3" s="83">
        <f>K4</f>
        <v>20777.803391000001</v>
      </c>
      <c r="B3" s="46">
        <v>20800</v>
      </c>
      <c r="C3" s="46">
        <f>ROUND('Regular 2'!C46,0)</f>
        <v>526</v>
      </c>
      <c r="D3" s="46">
        <f>ROUND(C3*0.8,0)</f>
        <v>421</v>
      </c>
      <c r="E3" s="46">
        <f t="shared" ref="E3:E47" si="0">C3-D3</f>
        <v>105</v>
      </c>
      <c r="F3" s="53"/>
      <c r="G3" s="173" t="s">
        <v>30</v>
      </c>
      <c r="H3" s="173"/>
      <c r="I3" s="76" t="s">
        <v>26</v>
      </c>
      <c r="J3" s="52" t="s">
        <v>19</v>
      </c>
      <c r="K3" s="51" t="s">
        <v>20</v>
      </c>
      <c r="L3" s="57"/>
      <c r="M3" s="57"/>
    </row>
    <row r="4" spans="1:15" x14ac:dyDescent="0.2">
      <c r="A4" s="46">
        <f>B3+1</f>
        <v>20801</v>
      </c>
      <c r="B4" s="46">
        <f>B3+100</f>
        <v>20900</v>
      </c>
      <c r="C4" s="46">
        <f>ROUND('Regular 2'!C47,0)</f>
        <v>530</v>
      </c>
      <c r="D4" s="46">
        <f>D3-9</f>
        <v>412</v>
      </c>
      <c r="E4" s="46">
        <f t="shared" si="0"/>
        <v>118</v>
      </c>
      <c r="F4" s="53"/>
      <c r="G4" s="46">
        <v>20287</v>
      </c>
      <c r="H4" s="46">
        <v>20300</v>
      </c>
      <c r="I4" s="71">
        <f>+'Low - Single'!I4</f>
        <v>2.4192999999999999E-2</v>
      </c>
      <c r="J4" s="50">
        <f>G4*I4</f>
        <v>490.80339099999998</v>
      </c>
      <c r="K4" s="62">
        <f>J4+G4</f>
        <v>20777.803391000001</v>
      </c>
      <c r="L4" s="58"/>
      <c r="M4" s="58"/>
    </row>
    <row r="5" spans="1:15" x14ac:dyDescent="0.2">
      <c r="A5" s="46">
        <f>A4+100</f>
        <v>20901</v>
      </c>
      <c r="B5" s="46">
        <f>B4+100</f>
        <v>21000</v>
      </c>
      <c r="C5" s="46">
        <f>ROUND('Regular 2'!C48,0)</f>
        <v>535</v>
      </c>
      <c r="D5" s="46">
        <f t="shared" ref="D5:D49" si="1">D4-9</f>
        <v>403</v>
      </c>
      <c r="E5" s="46">
        <f t="shared" si="0"/>
        <v>132</v>
      </c>
      <c r="F5" s="53"/>
      <c r="G5" s="59"/>
      <c r="H5" s="59"/>
      <c r="I5" s="60"/>
      <c r="J5" s="61"/>
      <c r="K5" s="59"/>
    </row>
    <row r="6" spans="1:15" x14ac:dyDescent="0.2">
      <c r="A6" s="46">
        <f t="shared" ref="A6:B21" si="2">A5+100</f>
        <v>21001</v>
      </c>
      <c r="B6" s="46">
        <f t="shared" si="2"/>
        <v>21100</v>
      </c>
      <c r="C6" s="46">
        <f>ROUND('Regular 2'!C49,0)</f>
        <v>539</v>
      </c>
      <c r="D6" s="46">
        <f t="shared" si="1"/>
        <v>394</v>
      </c>
      <c r="E6" s="46">
        <f t="shared" si="0"/>
        <v>145</v>
      </c>
      <c r="F6" s="53"/>
      <c r="G6" s="59"/>
      <c r="H6" s="59"/>
      <c r="I6" s="60"/>
      <c r="J6" s="61"/>
      <c r="K6" s="59"/>
    </row>
    <row r="7" spans="1:15" x14ac:dyDescent="0.2">
      <c r="A7" s="46">
        <f t="shared" si="2"/>
        <v>21101</v>
      </c>
      <c r="B7" s="46">
        <f t="shared" si="2"/>
        <v>21200</v>
      </c>
      <c r="C7" s="46">
        <f>ROUND('Regular 2'!C50,0)</f>
        <v>543</v>
      </c>
      <c r="D7" s="46">
        <f t="shared" si="1"/>
        <v>385</v>
      </c>
      <c r="E7" s="46">
        <f t="shared" si="0"/>
        <v>158</v>
      </c>
      <c r="F7" s="53"/>
      <c r="G7" s="59"/>
      <c r="H7" s="59"/>
      <c r="I7" s="60"/>
      <c r="J7" s="61"/>
      <c r="K7" s="59"/>
    </row>
    <row r="8" spans="1:15" x14ac:dyDescent="0.2">
      <c r="A8" s="46">
        <f t="shared" si="2"/>
        <v>21201</v>
      </c>
      <c r="B8" s="46">
        <f t="shared" si="2"/>
        <v>21300</v>
      </c>
      <c r="C8" s="46">
        <f>ROUND('Regular 2'!C52,0)</f>
        <v>548</v>
      </c>
      <c r="D8" s="46">
        <f t="shared" si="1"/>
        <v>376</v>
      </c>
      <c r="E8" s="46">
        <f t="shared" si="0"/>
        <v>172</v>
      </c>
      <c r="F8" s="53"/>
      <c r="G8" s="59"/>
      <c r="H8" s="59"/>
      <c r="I8" s="60"/>
      <c r="J8" s="61"/>
      <c r="K8" s="59"/>
      <c r="O8" s="46"/>
    </row>
    <row r="9" spans="1:15" x14ac:dyDescent="0.2">
      <c r="A9" s="46">
        <f t="shared" si="2"/>
        <v>21301</v>
      </c>
      <c r="B9" s="46">
        <f t="shared" si="2"/>
        <v>21400</v>
      </c>
      <c r="C9" s="46">
        <f>ROUND('Regular 2'!C53,0)</f>
        <v>552</v>
      </c>
      <c r="D9" s="46">
        <f t="shared" si="1"/>
        <v>367</v>
      </c>
      <c r="E9" s="46">
        <f t="shared" si="0"/>
        <v>185</v>
      </c>
      <c r="F9" s="53"/>
      <c r="G9" s="59"/>
      <c r="H9" s="59"/>
      <c r="I9" s="60"/>
      <c r="J9" s="61"/>
      <c r="K9" s="59"/>
    </row>
    <row r="10" spans="1:15" x14ac:dyDescent="0.2">
      <c r="A10" s="46">
        <f t="shared" si="2"/>
        <v>21401</v>
      </c>
      <c r="B10" s="46">
        <f t="shared" si="2"/>
        <v>21500</v>
      </c>
      <c r="C10" s="46">
        <f>ROUND('Regular 2'!C54,0)</f>
        <v>557</v>
      </c>
      <c r="D10" s="46">
        <f t="shared" si="1"/>
        <v>358</v>
      </c>
      <c r="E10" s="46">
        <f t="shared" si="0"/>
        <v>199</v>
      </c>
      <c r="F10" s="53"/>
      <c r="G10" s="59"/>
      <c r="H10" s="59"/>
      <c r="I10" s="60"/>
      <c r="J10" s="61"/>
      <c r="K10" s="59"/>
      <c r="N10" s="46"/>
    </row>
    <row r="11" spans="1:15" x14ac:dyDescent="0.2">
      <c r="A11" s="46">
        <f t="shared" si="2"/>
        <v>21501</v>
      </c>
      <c r="B11" s="46">
        <f t="shared" si="2"/>
        <v>21600</v>
      </c>
      <c r="C11" s="46">
        <f>ROUND('Regular 2'!C55,0)</f>
        <v>561</v>
      </c>
      <c r="D11" s="46">
        <f t="shared" si="1"/>
        <v>349</v>
      </c>
      <c r="E11" s="46">
        <f t="shared" si="0"/>
        <v>212</v>
      </c>
      <c r="F11" s="53"/>
      <c r="G11" s="59"/>
      <c r="H11" s="59"/>
      <c r="I11" s="60"/>
      <c r="J11" s="61"/>
      <c r="K11" s="59"/>
      <c r="N11" s="46"/>
    </row>
    <row r="12" spans="1:15" x14ac:dyDescent="0.2">
      <c r="A12" s="46">
        <f t="shared" si="2"/>
        <v>21601</v>
      </c>
      <c r="B12" s="46">
        <f t="shared" si="2"/>
        <v>21700</v>
      </c>
      <c r="C12" s="46">
        <f>ROUND('Regular 2'!C56,0)</f>
        <v>565</v>
      </c>
      <c r="D12" s="46">
        <f t="shared" si="1"/>
        <v>340</v>
      </c>
      <c r="E12" s="46">
        <f t="shared" si="0"/>
        <v>225</v>
      </c>
      <c r="F12" s="53"/>
      <c r="G12" s="59"/>
      <c r="H12" s="59"/>
      <c r="I12" s="60"/>
      <c r="J12" s="61"/>
      <c r="K12" s="59"/>
      <c r="N12" s="46"/>
    </row>
    <row r="13" spans="1:15" x14ac:dyDescent="0.2">
      <c r="A13" s="46">
        <f t="shared" si="2"/>
        <v>21701</v>
      </c>
      <c r="B13" s="46">
        <f t="shared" si="2"/>
        <v>21800</v>
      </c>
      <c r="C13" s="46">
        <f>ROUND('Regular 2'!C57,0)</f>
        <v>570</v>
      </c>
      <c r="D13" s="46">
        <f t="shared" si="1"/>
        <v>331</v>
      </c>
      <c r="E13" s="46">
        <f t="shared" si="0"/>
        <v>239</v>
      </c>
      <c r="F13" s="53"/>
      <c r="G13" s="59"/>
      <c r="H13" s="59"/>
      <c r="I13" s="60"/>
      <c r="J13" s="61"/>
      <c r="K13" s="59"/>
      <c r="N13" s="46"/>
    </row>
    <row r="14" spans="1:15" x14ac:dyDescent="0.2">
      <c r="A14" s="46">
        <f t="shared" si="2"/>
        <v>21801</v>
      </c>
      <c r="B14" s="46">
        <f t="shared" si="2"/>
        <v>21900</v>
      </c>
      <c r="C14" s="46">
        <f>ROUND('Regular 2'!C58,0)</f>
        <v>574</v>
      </c>
      <c r="D14" s="46">
        <f t="shared" si="1"/>
        <v>322</v>
      </c>
      <c r="E14" s="46">
        <f t="shared" si="0"/>
        <v>252</v>
      </c>
      <c r="F14" s="53"/>
      <c r="G14" s="59"/>
      <c r="H14" s="59"/>
      <c r="I14" s="60"/>
      <c r="J14" s="61"/>
      <c r="K14" s="59"/>
      <c r="N14" s="46"/>
    </row>
    <row r="15" spans="1:15" x14ac:dyDescent="0.2">
      <c r="A15" s="46">
        <f t="shared" si="2"/>
        <v>21901</v>
      </c>
      <c r="B15" s="46">
        <f t="shared" si="2"/>
        <v>22000</v>
      </c>
      <c r="C15" s="46">
        <f>ROUND('Regular 2'!C59,0)</f>
        <v>579</v>
      </c>
      <c r="D15" s="46">
        <f t="shared" si="1"/>
        <v>313</v>
      </c>
      <c r="E15" s="59">
        <f t="shared" si="0"/>
        <v>266</v>
      </c>
      <c r="F15" s="53"/>
      <c r="G15" s="59"/>
      <c r="H15" s="59"/>
      <c r="I15" s="66"/>
      <c r="J15" s="61"/>
      <c r="K15" s="59"/>
    </row>
    <row r="16" spans="1:15" x14ac:dyDescent="0.2">
      <c r="A16" s="46">
        <f t="shared" si="2"/>
        <v>22001</v>
      </c>
      <c r="B16" s="46">
        <f t="shared" si="2"/>
        <v>22100</v>
      </c>
      <c r="C16" s="46">
        <f>ROUND('Regular 2'!C60,0)</f>
        <v>583</v>
      </c>
      <c r="D16" s="46">
        <f t="shared" si="1"/>
        <v>304</v>
      </c>
      <c r="E16" s="59">
        <f t="shared" si="0"/>
        <v>279</v>
      </c>
      <c r="F16" s="53"/>
      <c r="G16" s="59"/>
      <c r="H16" s="59"/>
      <c r="I16" s="66"/>
      <c r="J16" s="61"/>
      <c r="K16" s="59"/>
    </row>
    <row r="17" spans="1:11" x14ac:dyDescent="0.2">
      <c r="A17" s="46">
        <f t="shared" si="2"/>
        <v>22101</v>
      </c>
      <c r="B17" s="46">
        <f t="shared" si="2"/>
        <v>22200</v>
      </c>
      <c r="C17" s="46">
        <f>ROUND('Regular 2'!C61,0)</f>
        <v>587</v>
      </c>
      <c r="D17" s="46">
        <f t="shared" si="1"/>
        <v>295</v>
      </c>
      <c r="E17" s="59">
        <f t="shared" si="0"/>
        <v>292</v>
      </c>
      <c r="F17" s="53"/>
      <c r="G17" s="59"/>
      <c r="H17" s="59"/>
      <c r="I17" s="66"/>
      <c r="J17" s="61"/>
      <c r="K17" s="59"/>
    </row>
    <row r="18" spans="1:11" x14ac:dyDescent="0.2">
      <c r="A18" s="46">
        <f t="shared" si="2"/>
        <v>22201</v>
      </c>
      <c r="B18" s="46">
        <f t="shared" si="2"/>
        <v>22300</v>
      </c>
      <c r="C18" s="46">
        <f>ROUND('Regular 2'!C63,0)</f>
        <v>592</v>
      </c>
      <c r="D18" s="46">
        <f t="shared" si="1"/>
        <v>286</v>
      </c>
      <c r="E18" s="59">
        <f t="shared" si="0"/>
        <v>306</v>
      </c>
      <c r="F18" s="53"/>
      <c r="G18" s="59"/>
      <c r="H18" s="59"/>
      <c r="I18" s="66"/>
      <c r="J18" s="61"/>
      <c r="K18" s="59"/>
    </row>
    <row r="19" spans="1:11" x14ac:dyDescent="0.2">
      <c r="A19" s="46">
        <f t="shared" si="2"/>
        <v>22301</v>
      </c>
      <c r="B19" s="46">
        <f t="shared" si="2"/>
        <v>22400</v>
      </c>
      <c r="C19" s="46">
        <f>ROUND('Regular 2'!C64,0)</f>
        <v>596</v>
      </c>
      <c r="D19" s="46">
        <f t="shared" si="1"/>
        <v>277</v>
      </c>
      <c r="E19" s="59">
        <f t="shared" si="0"/>
        <v>319</v>
      </c>
      <c r="F19" s="53"/>
      <c r="G19" s="59"/>
      <c r="H19" s="59"/>
      <c r="I19" s="66"/>
      <c r="J19" s="61"/>
      <c r="K19" s="59"/>
    </row>
    <row r="20" spans="1:11" x14ac:dyDescent="0.2">
      <c r="A20" s="46">
        <f t="shared" si="2"/>
        <v>22401</v>
      </c>
      <c r="B20" s="46">
        <f t="shared" si="2"/>
        <v>22500</v>
      </c>
      <c r="C20" s="46">
        <f>ROUND('Regular 2'!C65,0)</f>
        <v>601</v>
      </c>
      <c r="D20" s="46">
        <f t="shared" si="1"/>
        <v>268</v>
      </c>
      <c r="E20" s="59">
        <f t="shared" si="0"/>
        <v>333</v>
      </c>
      <c r="F20" s="53"/>
      <c r="G20" s="59"/>
      <c r="H20" s="59"/>
      <c r="I20" s="66"/>
      <c r="J20" s="61"/>
      <c r="K20" s="59"/>
    </row>
    <row r="21" spans="1:11" x14ac:dyDescent="0.2">
      <c r="A21" s="46">
        <f t="shared" si="2"/>
        <v>22501</v>
      </c>
      <c r="B21" s="46">
        <f t="shared" si="2"/>
        <v>22600</v>
      </c>
      <c r="C21" s="46">
        <f>ROUND('Regular 2'!C66,0)</f>
        <v>605</v>
      </c>
      <c r="D21" s="46">
        <f t="shared" si="1"/>
        <v>259</v>
      </c>
      <c r="E21" s="59">
        <f t="shared" si="0"/>
        <v>346</v>
      </c>
      <c r="F21" s="53"/>
      <c r="G21" s="59"/>
      <c r="H21" s="59"/>
      <c r="I21" s="66"/>
      <c r="J21" s="61"/>
      <c r="K21" s="59"/>
    </row>
    <row r="22" spans="1:11" x14ac:dyDescent="0.2">
      <c r="A22" s="46">
        <f t="shared" ref="A22:B37" si="3">A21+100</f>
        <v>22601</v>
      </c>
      <c r="B22" s="46">
        <f t="shared" si="3"/>
        <v>22700</v>
      </c>
      <c r="C22" s="46">
        <f>ROUND('Regular 2'!C67,0)</f>
        <v>609</v>
      </c>
      <c r="D22" s="46">
        <f t="shared" si="1"/>
        <v>250</v>
      </c>
      <c r="E22" s="59">
        <f t="shared" si="0"/>
        <v>359</v>
      </c>
      <c r="F22" s="53"/>
      <c r="G22" s="59"/>
      <c r="H22" s="59"/>
      <c r="I22" s="66"/>
      <c r="J22" s="61"/>
      <c r="K22" s="59"/>
    </row>
    <row r="23" spans="1:11" x14ac:dyDescent="0.2">
      <c r="A23" s="46">
        <f t="shared" si="3"/>
        <v>22701</v>
      </c>
      <c r="B23" s="46">
        <f t="shared" si="3"/>
        <v>22800</v>
      </c>
      <c r="C23" s="46">
        <f>ROUND('Regular 2'!C68,0)</f>
        <v>614</v>
      </c>
      <c r="D23" s="46">
        <f t="shared" si="1"/>
        <v>241</v>
      </c>
      <c r="E23" s="59">
        <f t="shared" si="0"/>
        <v>373</v>
      </c>
      <c r="F23" s="53"/>
      <c r="G23" s="59"/>
      <c r="H23" s="59"/>
      <c r="I23" s="66"/>
      <c r="J23" s="61"/>
      <c r="K23" s="59"/>
    </row>
    <row r="24" spans="1:11" x14ac:dyDescent="0.2">
      <c r="A24" s="46">
        <f t="shared" si="3"/>
        <v>22801</v>
      </c>
      <c r="B24" s="46">
        <f t="shared" si="3"/>
        <v>22900</v>
      </c>
      <c r="C24" s="46">
        <f>ROUND('Regular 2'!C69,0)</f>
        <v>618</v>
      </c>
      <c r="D24" s="46">
        <f t="shared" si="1"/>
        <v>232</v>
      </c>
      <c r="E24" s="59">
        <f t="shared" si="0"/>
        <v>386</v>
      </c>
      <c r="F24" s="53"/>
      <c r="G24" s="59"/>
      <c r="H24" s="59"/>
      <c r="I24" s="66"/>
      <c r="J24" s="61"/>
      <c r="K24" s="59"/>
    </row>
    <row r="25" spans="1:11" x14ac:dyDescent="0.2">
      <c r="A25" s="46">
        <f t="shared" si="3"/>
        <v>22901</v>
      </c>
      <c r="B25" s="46">
        <f t="shared" si="3"/>
        <v>23000</v>
      </c>
      <c r="C25" s="46">
        <f>ROUND('Regular 2'!C70,0)</f>
        <v>623</v>
      </c>
      <c r="D25" s="46">
        <f t="shared" si="1"/>
        <v>223</v>
      </c>
      <c r="E25" s="59">
        <f t="shared" si="0"/>
        <v>400</v>
      </c>
      <c r="F25" s="53"/>
      <c r="G25" s="59"/>
      <c r="H25" s="59"/>
      <c r="I25" s="66"/>
      <c r="J25" s="61"/>
      <c r="K25" s="59"/>
    </row>
    <row r="26" spans="1:11" x14ac:dyDescent="0.2">
      <c r="A26" s="46">
        <f t="shared" si="3"/>
        <v>23001</v>
      </c>
      <c r="B26" s="46">
        <f t="shared" si="3"/>
        <v>23100</v>
      </c>
      <c r="C26" s="46">
        <f>ROUND('Regular 2'!C71,0)</f>
        <v>627</v>
      </c>
      <c r="D26" s="46">
        <f t="shared" si="1"/>
        <v>214</v>
      </c>
      <c r="E26" s="59">
        <f t="shared" si="0"/>
        <v>413</v>
      </c>
      <c r="F26" s="53"/>
      <c r="G26" s="59"/>
      <c r="H26" s="59"/>
      <c r="I26" s="66"/>
      <c r="J26" s="61"/>
      <c r="K26" s="59"/>
    </row>
    <row r="27" spans="1:11" x14ac:dyDescent="0.2">
      <c r="A27" s="46">
        <f t="shared" si="3"/>
        <v>23101</v>
      </c>
      <c r="B27" s="46">
        <f t="shared" si="3"/>
        <v>23200</v>
      </c>
      <c r="C27" s="46">
        <f>ROUND('Regular 2'!C72,0)</f>
        <v>631</v>
      </c>
      <c r="D27" s="46">
        <f t="shared" si="1"/>
        <v>205</v>
      </c>
      <c r="E27" s="59">
        <f t="shared" si="0"/>
        <v>426</v>
      </c>
      <c r="F27" s="53"/>
      <c r="G27" s="59"/>
      <c r="H27" s="59"/>
      <c r="I27" s="66"/>
      <c r="J27" s="61"/>
      <c r="K27" s="59"/>
    </row>
    <row r="28" spans="1:11" x14ac:dyDescent="0.2">
      <c r="A28" s="46">
        <f t="shared" si="3"/>
        <v>23201</v>
      </c>
      <c r="B28" s="46">
        <f t="shared" si="3"/>
        <v>23300</v>
      </c>
      <c r="C28" s="46">
        <f>ROUND('Regular 2'!F8,0)</f>
        <v>636</v>
      </c>
      <c r="D28" s="46">
        <f t="shared" si="1"/>
        <v>196</v>
      </c>
      <c r="E28" s="59">
        <f t="shared" si="0"/>
        <v>440</v>
      </c>
      <c r="F28" s="53"/>
      <c r="G28" s="59"/>
      <c r="H28" s="59"/>
      <c r="I28" s="66"/>
      <c r="J28" s="61"/>
      <c r="K28" s="59"/>
    </row>
    <row r="29" spans="1:11" x14ac:dyDescent="0.2">
      <c r="A29" s="46">
        <f t="shared" si="3"/>
        <v>23301</v>
      </c>
      <c r="B29" s="46">
        <f t="shared" si="3"/>
        <v>23400</v>
      </c>
      <c r="C29" s="46">
        <f>ROUND('Regular 2'!F9,0)</f>
        <v>640</v>
      </c>
      <c r="D29" s="46">
        <f t="shared" si="1"/>
        <v>187</v>
      </c>
      <c r="E29" s="59">
        <f t="shared" si="0"/>
        <v>453</v>
      </c>
      <c r="F29" s="53"/>
      <c r="G29" s="59"/>
      <c r="H29" s="59"/>
      <c r="I29" s="66"/>
      <c r="J29" s="61"/>
      <c r="K29" s="59"/>
    </row>
    <row r="30" spans="1:11" x14ac:dyDescent="0.2">
      <c r="A30" s="46">
        <f t="shared" si="3"/>
        <v>23401</v>
      </c>
      <c r="B30" s="46">
        <f t="shared" si="3"/>
        <v>23500</v>
      </c>
      <c r="C30" s="46">
        <f>ROUND('Regular 2'!F10,0)</f>
        <v>645</v>
      </c>
      <c r="D30" s="46">
        <f t="shared" si="1"/>
        <v>178</v>
      </c>
      <c r="E30" s="59">
        <f t="shared" si="0"/>
        <v>467</v>
      </c>
      <c r="F30" s="53"/>
      <c r="G30" s="59"/>
      <c r="H30" s="59"/>
      <c r="I30" s="66"/>
      <c r="J30" s="61"/>
      <c r="K30" s="59"/>
    </row>
    <row r="31" spans="1:11" x14ac:dyDescent="0.2">
      <c r="A31" s="46">
        <f t="shared" si="3"/>
        <v>23501</v>
      </c>
      <c r="B31" s="46">
        <f t="shared" si="3"/>
        <v>23600</v>
      </c>
      <c r="C31" s="46">
        <f>ROUND('Regular 2'!F11,0)</f>
        <v>649</v>
      </c>
      <c r="D31" s="46">
        <f t="shared" si="1"/>
        <v>169</v>
      </c>
      <c r="E31" s="59">
        <f t="shared" si="0"/>
        <v>480</v>
      </c>
      <c r="F31" s="53"/>
      <c r="G31" s="59"/>
      <c r="H31" s="59"/>
      <c r="I31" s="66"/>
      <c r="J31" s="61"/>
      <c r="K31" s="59"/>
    </row>
    <row r="32" spans="1:11" x14ac:dyDescent="0.2">
      <c r="A32" s="46">
        <f t="shared" si="3"/>
        <v>23601</v>
      </c>
      <c r="B32" s="46">
        <f t="shared" si="3"/>
        <v>23700</v>
      </c>
      <c r="C32" s="46">
        <f>ROUND('Regular 2'!F12,0)</f>
        <v>653</v>
      </c>
      <c r="D32" s="46">
        <f t="shared" si="1"/>
        <v>160</v>
      </c>
      <c r="E32" s="59">
        <f t="shared" si="0"/>
        <v>493</v>
      </c>
      <c r="F32" s="53"/>
      <c r="G32" s="59"/>
      <c r="H32" s="59"/>
      <c r="I32" s="66"/>
      <c r="J32" s="61"/>
      <c r="K32" s="59"/>
    </row>
    <row r="33" spans="1:13" x14ac:dyDescent="0.2">
      <c r="A33" s="46">
        <f t="shared" si="3"/>
        <v>23701</v>
      </c>
      <c r="B33" s="46">
        <f t="shared" si="3"/>
        <v>23800</v>
      </c>
      <c r="C33" s="46">
        <f>ROUND('Regular 2'!F13,0)</f>
        <v>658</v>
      </c>
      <c r="D33" s="46">
        <f t="shared" si="1"/>
        <v>151</v>
      </c>
      <c r="E33" s="59">
        <f t="shared" si="0"/>
        <v>507</v>
      </c>
      <c r="F33" s="53"/>
      <c r="G33" s="59"/>
      <c r="H33" s="59"/>
      <c r="I33" s="66"/>
      <c r="J33" s="61"/>
      <c r="K33" s="59"/>
    </row>
    <row r="34" spans="1:13" x14ac:dyDescent="0.2">
      <c r="A34" s="46">
        <f t="shared" si="3"/>
        <v>23801</v>
      </c>
      <c r="B34" s="46">
        <f t="shared" si="3"/>
        <v>23900</v>
      </c>
      <c r="C34" s="46">
        <f>ROUND('Regular 2'!F14,0)</f>
        <v>662</v>
      </c>
      <c r="D34" s="46">
        <f t="shared" si="1"/>
        <v>142</v>
      </c>
      <c r="E34" s="59">
        <f t="shared" si="0"/>
        <v>520</v>
      </c>
      <c r="F34" s="53"/>
      <c r="G34" s="59"/>
      <c r="H34" s="59"/>
      <c r="I34" s="66"/>
      <c r="J34" s="61"/>
      <c r="K34" s="59"/>
    </row>
    <row r="35" spans="1:13" x14ac:dyDescent="0.2">
      <c r="A35" s="46">
        <f t="shared" si="3"/>
        <v>23901</v>
      </c>
      <c r="B35" s="46">
        <f t="shared" si="3"/>
        <v>24000</v>
      </c>
      <c r="C35" s="46">
        <f>ROUND('Regular 2'!F15,0)</f>
        <v>667</v>
      </c>
      <c r="D35" s="46">
        <f t="shared" si="1"/>
        <v>133</v>
      </c>
      <c r="E35" s="59">
        <f t="shared" si="0"/>
        <v>534</v>
      </c>
      <c r="F35" s="53"/>
      <c r="G35" s="59"/>
      <c r="H35" s="59"/>
      <c r="I35" s="60"/>
      <c r="J35" s="61"/>
      <c r="K35" s="59"/>
    </row>
    <row r="36" spans="1:13" x14ac:dyDescent="0.2">
      <c r="A36" s="46">
        <f t="shared" si="3"/>
        <v>24001</v>
      </c>
      <c r="B36" s="46">
        <f t="shared" si="3"/>
        <v>24100</v>
      </c>
      <c r="C36" s="46">
        <f>ROUND('Regular 2'!F16,0)</f>
        <v>671</v>
      </c>
      <c r="D36" s="46">
        <f t="shared" si="1"/>
        <v>124</v>
      </c>
      <c r="E36" s="59">
        <f t="shared" si="0"/>
        <v>547</v>
      </c>
      <c r="F36" s="53"/>
      <c r="G36" s="59"/>
      <c r="H36" s="59"/>
      <c r="I36" s="60"/>
      <c r="J36" s="61"/>
      <c r="K36" s="59"/>
    </row>
    <row r="37" spans="1:13" x14ac:dyDescent="0.2">
      <c r="A37" s="46">
        <f t="shared" si="3"/>
        <v>24101</v>
      </c>
      <c r="B37" s="46">
        <f t="shared" si="3"/>
        <v>24200</v>
      </c>
      <c r="C37" s="46">
        <f>ROUND('Regular 2'!F17,0)</f>
        <v>675</v>
      </c>
      <c r="D37" s="46">
        <f t="shared" si="1"/>
        <v>115</v>
      </c>
      <c r="E37" s="59">
        <f t="shared" si="0"/>
        <v>560</v>
      </c>
      <c r="F37" s="53"/>
      <c r="G37" s="59"/>
      <c r="H37" s="59"/>
      <c r="I37" s="60"/>
      <c r="J37" s="61"/>
      <c r="K37" s="59"/>
    </row>
    <row r="38" spans="1:13" x14ac:dyDescent="0.2">
      <c r="A38" s="46">
        <f t="shared" ref="A38:B47" si="4">A37+100</f>
        <v>24201</v>
      </c>
      <c r="B38" s="46">
        <f t="shared" si="4"/>
        <v>24300</v>
      </c>
      <c r="C38" s="46">
        <f>ROUND('Regular 2'!F19,0)</f>
        <v>680</v>
      </c>
      <c r="D38" s="46">
        <f t="shared" si="1"/>
        <v>106</v>
      </c>
      <c r="E38" s="59">
        <f t="shared" si="0"/>
        <v>574</v>
      </c>
      <c r="F38" s="53"/>
      <c r="G38" s="59"/>
      <c r="H38" s="59"/>
      <c r="I38" s="60"/>
      <c r="J38" s="61"/>
      <c r="K38" s="59"/>
    </row>
    <row r="39" spans="1:13" x14ac:dyDescent="0.2">
      <c r="A39" s="46">
        <f t="shared" si="4"/>
        <v>24301</v>
      </c>
      <c r="B39" s="46">
        <f t="shared" si="4"/>
        <v>24400</v>
      </c>
      <c r="C39" s="46">
        <f>ROUND('Regular 2'!F20,0)</f>
        <v>684</v>
      </c>
      <c r="D39" s="46">
        <f t="shared" si="1"/>
        <v>97</v>
      </c>
      <c r="E39" s="59">
        <f t="shared" si="0"/>
        <v>587</v>
      </c>
      <c r="F39" s="53"/>
      <c r="G39" s="59"/>
      <c r="H39" s="59"/>
      <c r="I39" s="60"/>
      <c r="J39" s="61"/>
      <c r="K39" s="59"/>
    </row>
    <row r="40" spans="1:13" x14ac:dyDescent="0.2">
      <c r="A40" s="46">
        <f t="shared" si="4"/>
        <v>24401</v>
      </c>
      <c r="B40" s="46">
        <f t="shared" si="4"/>
        <v>24500</v>
      </c>
      <c r="C40" s="46">
        <f>ROUND('Regular 2'!F21,0)</f>
        <v>707</v>
      </c>
      <c r="D40" s="46">
        <f t="shared" si="1"/>
        <v>88</v>
      </c>
      <c r="E40" s="59">
        <f t="shared" si="0"/>
        <v>619</v>
      </c>
      <c r="F40" s="53"/>
      <c r="G40" s="59"/>
      <c r="H40" s="59"/>
      <c r="I40" s="60"/>
      <c r="J40" s="61"/>
      <c r="K40" s="59"/>
    </row>
    <row r="41" spans="1:13" x14ac:dyDescent="0.2">
      <c r="A41" s="46">
        <f t="shared" si="4"/>
        <v>24501</v>
      </c>
      <c r="B41" s="46">
        <f t="shared" si="4"/>
        <v>24600</v>
      </c>
      <c r="C41" s="46">
        <f>ROUND('Regular 2'!F22,0)</f>
        <v>712</v>
      </c>
      <c r="D41" s="46">
        <f t="shared" si="1"/>
        <v>79</v>
      </c>
      <c r="E41" s="59">
        <f t="shared" si="0"/>
        <v>633</v>
      </c>
      <c r="F41" s="53"/>
      <c r="G41" s="59"/>
      <c r="H41" s="59"/>
      <c r="I41" s="60"/>
      <c r="J41" s="61"/>
      <c r="K41" s="59"/>
    </row>
    <row r="42" spans="1:13" x14ac:dyDescent="0.2">
      <c r="A42" s="46">
        <f t="shared" si="4"/>
        <v>24601</v>
      </c>
      <c r="B42" s="46">
        <f t="shared" si="4"/>
        <v>24700</v>
      </c>
      <c r="C42" s="46">
        <f>ROUND('Regular 2'!F23,0)</f>
        <v>717</v>
      </c>
      <c r="D42" s="46">
        <f t="shared" si="1"/>
        <v>70</v>
      </c>
      <c r="E42" s="59">
        <f t="shared" si="0"/>
        <v>647</v>
      </c>
      <c r="F42" s="53"/>
      <c r="G42" s="59"/>
      <c r="H42" s="59"/>
      <c r="I42" s="60"/>
      <c r="J42" s="61"/>
      <c r="K42" s="59"/>
    </row>
    <row r="43" spans="1:13" x14ac:dyDescent="0.2">
      <c r="A43" s="46">
        <f t="shared" si="4"/>
        <v>24701</v>
      </c>
      <c r="B43" s="46">
        <f t="shared" si="4"/>
        <v>24800</v>
      </c>
      <c r="C43" s="46">
        <f>ROUND('Regular 2'!F24,0)</f>
        <v>722</v>
      </c>
      <c r="D43" s="46">
        <f t="shared" si="1"/>
        <v>61</v>
      </c>
      <c r="E43" s="59">
        <f t="shared" si="0"/>
        <v>661</v>
      </c>
      <c r="F43" s="53"/>
      <c r="G43" s="59"/>
      <c r="H43" s="59"/>
      <c r="I43" s="60"/>
      <c r="J43" s="61"/>
      <c r="K43" s="59"/>
    </row>
    <row r="44" spans="1:13" x14ac:dyDescent="0.2">
      <c r="A44" s="46">
        <f t="shared" si="4"/>
        <v>24801</v>
      </c>
      <c r="B44" s="46">
        <f t="shared" si="4"/>
        <v>24900</v>
      </c>
      <c r="C44" s="46">
        <f>ROUND('Regular 2'!F25,0)</f>
        <v>727</v>
      </c>
      <c r="D44" s="46">
        <f t="shared" si="1"/>
        <v>52</v>
      </c>
      <c r="E44" s="59">
        <f t="shared" si="0"/>
        <v>675</v>
      </c>
      <c r="F44" s="53"/>
      <c r="G44" s="59"/>
      <c r="H44" s="59"/>
      <c r="I44" s="60"/>
      <c r="J44" s="61"/>
      <c r="K44" s="59"/>
    </row>
    <row r="45" spans="1:13" x14ac:dyDescent="0.2">
      <c r="A45" s="46">
        <f t="shared" si="4"/>
        <v>24901</v>
      </c>
      <c r="B45" s="46">
        <f t="shared" si="4"/>
        <v>25000</v>
      </c>
      <c r="C45" s="46">
        <f>ROUND('Regular 2'!F26,0)</f>
        <v>732</v>
      </c>
      <c r="D45" s="46">
        <f t="shared" si="1"/>
        <v>43</v>
      </c>
      <c r="E45" s="59">
        <f t="shared" si="0"/>
        <v>689</v>
      </c>
      <c r="F45" s="53"/>
      <c r="G45" s="59"/>
      <c r="H45" s="59"/>
      <c r="I45" s="60"/>
      <c r="J45" s="61"/>
      <c r="K45" s="59"/>
    </row>
    <row r="46" spans="1:13" x14ac:dyDescent="0.2">
      <c r="A46" s="46">
        <f t="shared" si="4"/>
        <v>25001</v>
      </c>
      <c r="B46" s="46">
        <f t="shared" si="4"/>
        <v>25100</v>
      </c>
      <c r="C46" s="46">
        <f>ROUND('Regular 2'!F27,0)</f>
        <v>737</v>
      </c>
      <c r="D46" s="46">
        <f t="shared" si="1"/>
        <v>34</v>
      </c>
      <c r="E46" s="59">
        <f t="shared" si="0"/>
        <v>703</v>
      </c>
      <c r="F46" s="53"/>
      <c r="G46" s="59"/>
      <c r="H46" s="59"/>
      <c r="I46" s="60"/>
      <c r="J46" s="61"/>
      <c r="K46" s="59"/>
    </row>
    <row r="47" spans="1:13" x14ac:dyDescent="0.2">
      <c r="A47" s="59">
        <f t="shared" si="4"/>
        <v>25101</v>
      </c>
      <c r="B47" s="59">
        <f t="shared" si="4"/>
        <v>25200</v>
      </c>
      <c r="C47" s="46">
        <f>ROUND('Regular 2'!F28,0)</f>
        <v>742</v>
      </c>
      <c r="D47" s="46">
        <f t="shared" si="1"/>
        <v>25</v>
      </c>
      <c r="E47" s="59">
        <f t="shared" si="0"/>
        <v>717</v>
      </c>
      <c r="F47" s="53"/>
      <c r="G47" s="59"/>
      <c r="H47" s="59"/>
      <c r="I47" s="60"/>
      <c r="J47" s="61"/>
      <c r="K47" s="59"/>
    </row>
    <row r="48" spans="1:13" x14ac:dyDescent="0.2">
      <c r="A48" s="59">
        <f t="shared" ref="A48:B48" si="5">A47+100</f>
        <v>25201</v>
      </c>
      <c r="B48" s="59">
        <f t="shared" si="5"/>
        <v>25300</v>
      </c>
      <c r="C48" s="46">
        <f>ROUND('Regular 2'!F30,0)</f>
        <v>747</v>
      </c>
      <c r="D48" s="46">
        <f t="shared" si="1"/>
        <v>16</v>
      </c>
      <c r="E48" s="59">
        <f t="shared" ref="E48" si="6">C48-D48</f>
        <v>731</v>
      </c>
      <c r="F48" s="53"/>
      <c r="G48" s="46"/>
      <c r="H48" s="46"/>
      <c r="L48"/>
      <c r="M48"/>
    </row>
    <row r="49" spans="1:13" x14ac:dyDescent="0.2">
      <c r="A49" s="59">
        <f t="shared" ref="A49:B49" si="7">A48+100</f>
        <v>25301</v>
      </c>
      <c r="B49" s="59">
        <f t="shared" si="7"/>
        <v>25400</v>
      </c>
      <c r="C49" s="46">
        <f>ROUND('Regular 2'!F31,0)</f>
        <v>752</v>
      </c>
      <c r="D49" s="46">
        <f t="shared" si="1"/>
        <v>7</v>
      </c>
      <c r="E49" s="59">
        <f t="shared" ref="E49" si="8">C49-D49</f>
        <v>745</v>
      </c>
      <c r="F49" s="53"/>
      <c r="G49" s="46"/>
      <c r="H49" s="46"/>
      <c r="L49"/>
      <c r="M49"/>
    </row>
    <row r="50" spans="1:13" x14ac:dyDescent="0.2">
      <c r="A50" s="170"/>
      <c r="B50" s="170"/>
      <c r="C50" s="170"/>
      <c r="D50" s="170"/>
      <c r="E50" s="170"/>
      <c r="G50" s="46"/>
      <c r="H50" s="46"/>
      <c r="L50"/>
      <c r="M50"/>
    </row>
    <row r="51" spans="1:13" x14ac:dyDescent="0.2">
      <c r="A51" s="59"/>
      <c r="B51" s="59"/>
      <c r="E51" s="59"/>
      <c r="G51" s="46"/>
      <c r="H51" s="46"/>
      <c r="L51"/>
      <c r="M51"/>
    </row>
    <row r="52" spans="1:13" x14ac:dyDescent="0.2">
      <c r="C52"/>
      <c r="D52"/>
      <c r="E52"/>
      <c r="F52" s="59"/>
      <c r="G52" s="46"/>
      <c r="H52" s="46"/>
      <c r="L52"/>
      <c r="M52"/>
    </row>
    <row r="53" spans="1:13" x14ac:dyDescent="0.2">
      <c r="C53"/>
      <c r="D53"/>
      <c r="E53"/>
      <c r="F53" s="59"/>
      <c r="G53" s="46"/>
      <c r="H53" s="46"/>
      <c r="L53"/>
      <c r="M53"/>
    </row>
    <row r="54" spans="1:13" x14ac:dyDescent="0.2">
      <c r="D54"/>
      <c r="E54"/>
      <c r="G54" s="46"/>
      <c r="H54" s="46"/>
      <c r="L54"/>
      <c r="M54"/>
    </row>
    <row r="55" spans="1:13" x14ac:dyDescent="0.2">
      <c r="D55"/>
      <c r="E55"/>
      <c r="G55" s="46"/>
      <c r="H55" s="46"/>
      <c r="L55"/>
      <c r="M55"/>
    </row>
    <row r="56" spans="1:13" x14ac:dyDescent="0.2">
      <c r="D56"/>
      <c r="E56"/>
      <c r="G56" s="46"/>
      <c r="H56" s="46"/>
      <c r="L56"/>
      <c r="M56"/>
    </row>
    <row r="57" spans="1:13" x14ac:dyDescent="0.2">
      <c r="D57"/>
      <c r="E57"/>
      <c r="G57" s="46"/>
      <c r="H57" s="46"/>
      <c r="L57"/>
      <c r="M57"/>
    </row>
    <row r="58" spans="1:13" x14ac:dyDescent="0.2">
      <c r="D58"/>
      <c r="E58"/>
      <c r="G58" s="46"/>
      <c r="H58" s="46"/>
      <c r="L58"/>
      <c r="M58"/>
    </row>
    <row r="59" spans="1:13" x14ac:dyDescent="0.2">
      <c r="D59"/>
      <c r="E59"/>
      <c r="G59" s="46"/>
      <c r="H59" s="46"/>
      <c r="L59"/>
      <c r="M59"/>
    </row>
    <row r="60" spans="1:13" x14ac:dyDescent="0.2">
      <c r="D60"/>
      <c r="E60"/>
      <c r="G60" s="46"/>
      <c r="H60" s="46"/>
      <c r="L60"/>
      <c r="M60"/>
    </row>
    <row r="61" spans="1:13" x14ac:dyDescent="0.2">
      <c r="D61"/>
      <c r="E61"/>
      <c r="G61" s="46"/>
      <c r="H61" s="46"/>
      <c r="L61"/>
      <c r="M61"/>
    </row>
    <row r="62" spans="1:13" x14ac:dyDescent="0.2">
      <c r="D62"/>
      <c r="E62"/>
      <c r="G62" s="46"/>
      <c r="H62" s="46"/>
      <c r="L62"/>
      <c r="M62"/>
    </row>
    <row r="63" spans="1:13" x14ac:dyDescent="0.2">
      <c r="D63"/>
      <c r="E63"/>
      <c r="G63" s="46"/>
      <c r="H63" s="46"/>
      <c r="L63"/>
      <c r="M63"/>
    </row>
    <row r="64" spans="1:13" x14ac:dyDescent="0.2">
      <c r="D64"/>
      <c r="E64"/>
      <c r="G64" s="46"/>
      <c r="H64" s="46"/>
      <c r="L64"/>
      <c r="M64"/>
    </row>
    <row r="65" spans="4:13" x14ac:dyDescent="0.2">
      <c r="D65"/>
      <c r="E65"/>
      <c r="G65" s="46"/>
      <c r="H65" s="46"/>
      <c r="L65"/>
      <c r="M65"/>
    </row>
    <row r="66" spans="4:13" x14ac:dyDescent="0.2">
      <c r="D66"/>
      <c r="E66"/>
      <c r="G66" s="46"/>
      <c r="H66" s="46"/>
      <c r="L66"/>
      <c r="M66"/>
    </row>
    <row r="67" spans="4:13" x14ac:dyDescent="0.2">
      <c r="D67"/>
      <c r="E67"/>
      <c r="G67" s="46"/>
      <c r="H67" s="46"/>
      <c r="L67"/>
      <c r="M67"/>
    </row>
    <row r="68" spans="4:13" x14ac:dyDescent="0.2">
      <c r="D68"/>
      <c r="E68"/>
      <c r="G68" s="46"/>
      <c r="H68" s="46"/>
      <c r="L68"/>
      <c r="M68"/>
    </row>
    <row r="69" spans="4:13" x14ac:dyDescent="0.2">
      <c r="D69"/>
      <c r="E69"/>
      <c r="G69" s="46"/>
      <c r="H69" s="46"/>
      <c r="L69"/>
      <c r="M69"/>
    </row>
    <row r="70" spans="4:13" x14ac:dyDescent="0.2">
      <c r="D70"/>
      <c r="E70"/>
      <c r="G70" s="46"/>
      <c r="H70" s="46"/>
      <c r="L70"/>
      <c r="M70"/>
    </row>
    <row r="71" spans="4:13" x14ac:dyDescent="0.2">
      <c r="D71"/>
      <c r="E71"/>
      <c r="G71" s="46"/>
      <c r="H71" s="46"/>
      <c r="L71"/>
      <c r="M71"/>
    </row>
  </sheetData>
  <mergeCells count="2">
    <mergeCell ref="A1:E1"/>
    <mergeCell ref="G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3"/>
  <sheetViews>
    <sheetView zoomScaleNormal="100" workbookViewId="0">
      <selection activeCell="F3" sqref="F3"/>
    </sheetView>
  </sheetViews>
  <sheetFormatPr defaultRowHeight="12.75" x14ac:dyDescent="0.2"/>
  <cols>
    <col min="1" max="1" width="9" bestFit="1" customWidth="1"/>
    <col min="2" max="2" width="11.28515625" bestFit="1" customWidth="1"/>
    <col min="3" max="3" width="16.7109375" bestFit="1" customWidth="1"/>
    <col min="4" max="4" width="10.85546875" customWidth="1"/>
    <col min="5" max="5" width="8.5703125" customWidth="1"/>
    <col min="6" max="6" width="8.7109375" bestFit="1" customWidth="1"/>
    <col min="9" max="9" width="10.85546875" bestFit="1" customWidth="1"/>
    <col min="10" max="10" width="10.42578125" bestFit="1" customWidth="1"/>
    <col min="11" max="11" width="10.28515625" bestFit="1" customWidth="1"/>
    <col min="12" max="12" width="1.7109375" style="53" customWidth="1"/>
    <col min="17" max="17" width="11.5703125" style="46" bestFit="1" customWidth="1"/>
  </cols>
  <sheetData>
    <row r="1" spans="1:15" x14ac:dyDescent="0.2">
      <c r="A1" s="172" t="s">
        <v>22</v>
      </c>
      <c r="B1" s="172"/>
      <c r="C1" s="172"/>
      <c r="D1" s="172"/>
      <c r="E1" s="172"/>
      <c r="F1" s="53"/>
      <c r="J1" s="49" t="s">
        <v>17</v>
      </c>
      <c r="M1" s="46"/>
      <c r="N1" s="46"/>
      <c r="O1" s="46"/>
    </row>
    <row r="2" spans="1:15" ht="13.5" customHeight="1" thickBot="1" x14ac:dyDescent="0.25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5" t="s">
        <v>31</v>
      </c>
      <c r="J2" s="49" t="s">
        <v>18</v>
      </c>
      <c r="K2" s="74" t="s">
        <v>32</v>
      </c>
      <c r="M2" s="46"/>
      <c r="N2" s="46"/>
      <c r="O2" s="46"/>
    </row>
    <row r="3" spans="1:15" ht="13.5" thickBot="1" x14ac:dyDescent="0.25">
      <c r="A3" s="46">
        <f>K4</f>
        <v>20675.384091</v>
      </c>
      <c r="B3" s="46">
        <v>20700</v>
      </c>
      <c r="C3" s="46">
        <f>ROUND('Regular 2'!C21,0)</f>
        <v>425</v>
      </c>
      <c r="D3" s="46">
        <f>ROUND(C3*0.8,0)</f>
        <v>340</v>
      </c>
      <c r="E3" s="59">
        <f t="shared" ref="E3:E48" si="0">C3-D3</f>
        <v>85</v>
      </c>
      <c r="F3" s="53"/>
      <c r="G3" s="173" t="s">
        <v>30</v>
      </c>
      <c r="H3" s="173"/>
      <c r="I3" s="76" t="s">
        <v>26</v>
      </c>
      <c r="J3" s="52" t="s">
        <v>19</v>
      </c>
      <c r="K3" s="51" t="s">
        <v>20</v>
      </c>
      <c r="M3" s="46"/>
      <c r="N3" s="46"/>
      <c r="O3" s="46"/>
    </row>
    <row r="4" spans="1:15" x14ac:dyDescent="0.2">
      <c r="A4" s="46">
        <f>B3+1</f>
        <v>20701</v>
      </c>
      <c r="B4" s="46">
        <f>B3+100</f>
        <v>20800</v>
      </c>
      <c r="C4" s="46">
        <f>ROUND('Regular 2'!C22,0)</f>
        <v>429</v>
      </c>
      <c r="D4" s="46">
        <f>D3-7</f>
        <v>333</v>
      </c>
      <c r="E4" s="59">
        <f t="shared" si="0"/>
        <v>96</v>
      </c>
      <c r="F4" s="53"/>
      <c r="G4" s="46">
        <v>20187</v>
      </c>
      <c r="H4" s="46">
        <v>20200</v>
      </c>
      <c r="I4" s="71">
        <f>+'Low - Single'!I4</f>
        <v>2.4192999999999999E-2</v>
      </c>
      <c r="J4" s="50">
        <f>G4*I4</f>
        <v>488.38409100000001</v>
      </c>
      <c r="K4" s="62">
        <f>J4+G4</f>
        <v>20675.384091</v>
      </c>
      <c r="M4" s="46"/>
      <c r="N4" s="46"/>
      <c r="O4" s="46"/>
    </row>
    <row r="5" spans="1:15" x14ac:dyDescent="0.2">
      <c r="A5" s="46">
        <f>A4+100</f>
        <v>20801</v>
      </c>
      <c r="B5" s="46">
        <f>B4+100</f>
        <v>20900</v>
      </c>
      <c r="C5" s="46">
        <f>ROUND('Regular 2'!C23,0)</f>
        <v>433</v>
      </c>
      <c r="D5" s="46">
        <f t="shared" ref="D5:D51" si="1">D4-7</f>
        <v>326</v>
      </c>
      <c r="E5" s="59">
        <f t="shared" si="0"/>
        <v>107</v>
      </c>
      <c r="F5" s="53"/>
      <c r="G5" s="59"/>
      <c r="H5" s="59"/>
      <c r="I5" s="60"/>
      <c r="J5" s="61"/>
      <c r="K5" s="59"/>
      <c r="M5" s="46"/>
      <c r="N5" s="46"/>
      <c r="O5" s="46"/>
    </row>
    <row r="6" spans="1:15" x14ac:dyDescent="0.2">
      <c r="A6" s="46">
        <f t="shared" ref="A6:B37" si="2">A5+100</f>
        <v>20901</v>
      </c>
      <c r="B6" s="46">
        <f t="shared" si="2"/>
        <v>21000</v>
      </c>
      <c r="C6" s="46">
        <f>ROUND('Regular 2'!C24,0)</f>
        <v>438</v>
      </c>
      <c r="D6" s="46">
        <f t="shared" si="1"/>
        <v>319</v>
      </c>
      <c r="E6" s="59">
        <f t="shared" si="0"/>
        <v>119</v>
      </c>
      <c r="F6" s="53"/>
      <c r="G6" s="59"/>
      <c r="H6" s="59"/>
      <c r="I6" s="60"/>
      <c r="J6" s="61"/>
      <c r="K6" s="59"/>
      <c r="M6" s="46"/>
      <c r="N6" s="46"/>
      <c r="O6" s="46"/>
    </row>
    <row r="7" spans="1:15" x14ac:dyDescent="0.2">
      <c r="A7" s="46">
        <f t="shared" si="2"/>
        <v>21001</v>
      </c>
      <c r="B7" s="46">
        <f t="shared" si="2"/>
        <v>21100</v>
      </c>
      <c r="C7" s="46">
        <f>ROUND('Regular 2'!C25,0)</f>
        <v>442</v>
      </c>
      <c r="D7" s="46">
        <f t="shared" si="1"/>
        <v>312</v>
      </c>
      <c r="E7" s="59">
        <f t="shared" si="0"/>
        <v>130</v>
      </c>
      <c r="F7" s="53"/>
      <c r="G7" s="59"/>
      <c r="H7" s="59"/>
      <c r="I7" s="60"/>
      <c r="J7" s="61"/>
      <c r="K7" s="59"/>
    </row>
    <row r="8" spans="1:15" x14ac:dyDescent="0.2">
      <c r="A8" s="46">
        <f t="shared" si="2"/>
        <v>21101</v>
      </c>
      <c r="B8" s="46">
        <f t="shared" si="2"/>
        <v>21200</v>
      </c>
      <c r="C8" s="46">
        <f>ROUND('Regular 2'!C26,0)</f>
        <v>447</v>
      </c>
      <c r="D8" s="46">
        <f t="shared" si="1"/>
        <v>305</v>
      </c>
      <c r="E8" s="59">
        <f t="shared" si="0"/>
        <v>142</v>
      </c>
      <c r="F8" s="53"/>
      <c r="G8" s="59"/>
      <c r="H8" s="59"/>
      <c r="I8" s="60"/>
      <c r="J8" s="61"/>
      <c r="K8" s="59"/>
    </row>
    <row r="9" spans="1:15" x14ac:dyDescent="0.2">
      <c r="A9" s="46">
        <f t="shared" si="2"/>
        <v>21201</v>
      </c>
      <c r="B9" s="46">
        <f t="shared" si="2"/>
        <v>21300</v>
      </c>
      <c r="C9" s="46">
        <f>ROUND('Regular 2'!C27,0)</f>
        <v>451</v>
      </c>
      <c r="D9" s="46">
        <f t="shared" si="1"/>
        <v>298</v>
      </c>
      <c r="E9" s="59">
        <f t="shared" si="0"/>
        <v>153</v>
      </c>
      <c r="F9" s="53"/>
      <c r="G9" s="59"/>
      <c r="H9" s="59"/>
      <c r="I9" s="60"/>
      <c r="J9" s="61"/>
      <c r="K9" s="59"/>
    </row>
    <row r="10" spans="1:15" x14ac:dyDescent="0.2">
      <c r="A10" s="46">
        <f t="shared" si="2"/>
        <v>21301</v>
      </c>
      <c r="B10" s="46">
        <f t="shared" si="2"/>
        <v>21400</v>
      </c>
      <c r="C10" s="46">
        <f>ROUND('Regular 2'!C28,0)</f>
        <v>455</v>
      </c>
      <c r="D10" s="46">
        <f t="shared" si="1"/>
        <v>291</v>
      </c>
      <c r="E10" s="59">
        <f t="shared" si="0"/>
        <v>164</v>
      </c>
      <c r="F10" s="53"/>
      <c r="G10" s="59"/>
      <c r="H10" s="59"/>
      <c r="I10" s="60"/>
      <c r="J10" s="61"/>
      <c r="K10" s="59"/>
    </row>
    <row r="11" spans="1:15" x14ac:dyDescent="0.2">
      <c r="A11" s="46">
        <f t="shared" si="2"/>
        <v>21401</v>
      </c>
      <c r="B11" s="46">
        <f t="shared" si="2"/>
        <v>21500</v>
      </c>
      <c r="C11" s="46">
        <f>ROUND('Regular 2'!C30,0)</f>
        <v>460</v>
      </c>
      <c r="D11" s="46">
        <f t="shared" si="1"/>
        <v>284</v>
      </c>
      <c r="E11" s="59">
        <f t="shared" si="0"/>
        <v>176</v>
      </c>
      <c r="F11" s="53"/>
      <c r="G11" s="59"/>
      <c r="H11" s="59"/>
      <c r="I11" s="60"/>
      <c r="J11" s="61"/>
      <c r="K11" s="59"/>
    </row>
    <row r="12" spans="1:15" x14ac:dyDescent="0.2">
      <c r="A12" s="46">
        <f t="shared" si="2"/>
        <v>21501</v>
      </c>
      <c r="B12" s="46">
        <f t="shared" si="2"/>
        <v>21600</v>
      </c>
      <c r="C12" s="46">
        <f>ROUND('Regular 2'!C31,0)</f>
        <v>464</v>
      </c>
      <c r="D12" s="46">
        <f t="shared" si="1"/>
        <v>277</v>
      </c>
      <c r="E12" s="59">
        <f t="shared" si="0"/>
        <v>187</v>
      </c>
      <c r="F12" s="53"/>
      <c r="G12" s="59"/>
      <c r="H12" s="59"/>
      <c r="I12" s="60"/>
      <c r="J12" s="61"/>
      <c r="K12" s="59"/>
    </row>
    <row r="13" spans="1:15" x14ac:dyDescent="0.2">
      <c r="A13" s="46">
        <f t="shared" si="2"/>
        <v>21601</v>
      </c>
      <c r="B13" s="46">
        <f t="shared" si="2"/>
        <v>21700</v>
      </c>
      <c r="C13" s="46">
        <f>ROUND('Regular 2'!C32,0)</f>
        <v>469</v>
      </c>
      <c r="D13" s="46">
        <f t="shared" si="1"/>
        <v>270</v>
      </c>
      <c r="E13" s="59">
        <f t="shared" si="0"/>
        <v>199</v>
      </c>
      <c r="F13" s="53"/>
      <c r="G13" s="59"/>
      <c r="H13" s="59"/>
      <c r="I13" s="60"/>
      <c r="J13" s="61"/>
      <c r="K13" s="59"/>
    </row>
    <row r="14" spans="1:15" x14ac:dyDescent="0.2">
      <c r="A14" s="46">
        <f t="shared" si="2"/>
        <v>21701</v>
      </c>
      <c r="B14" s="46">
        <f t="shared" si="2"/>
        <v>21800</v>
      </c>
      <c r="C14" s="46">
        <f>ROUND('Regular 2'!C33,0)</f>
        <v>473</v>
      </c>
      <c r="D14" s="46">
        <f t="shared" si="1"/>
        <v>263</v>
      </c>
      <c r="E14" s="59">
        <f t="shared" si="0"/>
        <v>210</v>
      </c>
      <c r="F14" s="53"/>
      <c r="G14" s="59"/>
      <c r="H14" s="59"/>
      <c r="I14" s="60"/>
      <c r="J14" s="61"/>
      <c r="K14" s="59"/>
    </row>
    <row r="15" spans="1:15" x14ac:dyDescent="0.2">
      <c r="A15" s="46">
        <f t="shared" si="2"/>
        <v>21801</v>
      </c>
      <c r="B15" s="46">
        <f t="shared" si="2"/>
        <v>21900</v>
      </c>
      <c r="C15" s="46">
        <f>ROUND('Regular 2'!C34,0)</f>
        <v>477</v>
      </c>
      <c r="D15" s="46">
        <f t="shared" si="1"/>
        <v>256</v>
      </c>
      <c r="E15" s="59">
        <f t="shared" si="0"/>
        <v>221</v>
      </c>
      <c r="F15" s="53"/>
      <c r="G15" s="59"/>
      <c r="H15" s="59"/>
      <c r="I15" s="60"/>
      <c r="J15" s="61"/>
      <c r="K15" s="59"/>
    </row>
    <row r="16" spans="1:15" x14ac:dyDescent="0.2">
      <c r="A16" s="46">
        <f t="shared" si="2"/>
        <v>21901</v>
      </c>
      <c r="B16" s="46">
        <f t="shared" si="2"/>
        <v>22000</v>
      </c>
      <c r="C16" s="46">
        <f>ROUND('Regular 2'!C35,0)</f>
        <v>482</v>
      </c>
      <c r="D16" s="46">
        <f t="shared" si="1"/>
        <v>249</v>
      </c>
      <c r="E16" s="59">
        <f t="shared" si="0"/>
        <v>233</v>
      </c>
      <c r="F16" s="53"/>
      <c r="G16" s="59"/>
      <c r="H16" s="59"/>
      <c r="I16" s="60"/>
      <c r="J16" s="61"/>
      <c r="K16" s="59"/>
    </row>
    <row r="17" spans="1:18" x14ac:dyDescent="0.2">
      <c r="A17" s="46">
        <f t="shared" si="2"/>
        <v>22001</v>
      </c>
      <c r="B17" s="46">
        <f t="shared" si="2"/>
        <v>22100</v>
      </c>
      <c r="C17" s="46">
        <f>ROUND('Regular 2'!C36,0)</f>
        <v>486</v>
      </c>
      <c r="D17" s="46">
        <f t="shared" si="1"/>
        <v>242</v>
      </c>
      <c r="E17" s="59">
        <f t="shared" si="0"/>
        <v>244</v>
      </c>
      <c r="F17" s="53"/>
      <c r="G17" s="59"/>
      <c r="H17" s="59"/>
      <c r="I17" s="60"/>
      <c r="J17" s="61"/>
      <c r="K17" s="59"/>
      <c r="Q17" s="63"/>
    </row>
    <row r="18" spans="1:18" x14ac:dyDescent="0.2">
      <c r="A18" s="46">
        <f t="shared" si="2"/>
        <v>22101</v>
      </c>
      <c r="B18" s="46">
        <f t="shared" si="2"/>
        <v>22200</v>
      </c>
      <c r="C18" s="46">
        <f>ROUND('Regular 2'!C37,0)</f>
        <v>491</v>
      </c>
      <c r="D18" s="46">
        <f t="shared" si="1"/>
        <v>235</v>
      </c>
      <c r="E18" s="59">
        <f t="shared" si="0"/>
        <v>256</v>
      </c>
      <c r="F18" s="53"/>
      <c r="G18" s="59"/>
      <c r="H18" s="59"/>
      <c r="I18" s="60"/>
      <c r="J18" s="61"/>
      <c r="K18" s="59"/>
    </row>
    <row r="19" spans="1:18" x14ac:dyDescent="0.2">
      <c r="A19" s="46">
        <f t="shared" si="2"/>
        <v>22201</v>
      </c>
      <c r="B19" s="46">
        <f t="shared" si="2"/>
        <v>22300</v>
      </c>
      <c r="C19" s="46">
        <f>ROUND('Regular 2'!C38,0)</f>
        <v>495</v>
      </c>
      <c r="D19" s="46">
        <f t="shared" si="1"/>
        <v>228</v>
      </c>
      <c r="E19" s="59">
        <f t="shared" si="0"/>
        <v>267</v>
      </c>
      <c r="F19" s="53"/>
      <c r="G19" s="59"/>
      <c r="H19" s="59"/>
      <c r="I19" s="60"/>
      <c r="J19" s="61"/>
      <c r="K19" s="59"/>
    </row>
    <row r="20" spans="1:18" x14ac:dyDescent="0.2">
      <c r="A20" s="46">
        <f t="shared" si="2"/>
        <v>22301</v>
      </c>
      <c r="B20" s="46">
        <f t="shared" si="2"/>
        <v>22400</v>
      </c>
      <c r="C20" s="46">
        <f>ROUND('Regular 2'!C39,0)</f>
        <v>499</v>
      </c>
      <c r="D20" s="46">
        <f t="shared" si="1"/>
        <v>221</v>
      </c>
      <c r="E20" s="59">
        <f t="shared" si="0"/>
        <v>278</v>
      </c>
      <c r="F20" s="53"/>
      <c r="G20" s="59"/>
      <c r="H20" s="59"/>
      <c r="I20" s="60"/>
      <c r="J20" s="61"/>
      <c r="K20" s="59"/>
    </row>
    <row r="21" spans="1:18" x14ac:dyDescent="0.2">
      <c r="A21" s="46">
        <f t="shared" si="2"/>
        <v>22401</v>
      </c>
      <c r="B21" s="46">
        <f t="shared" si="2"/>
        <v>22500</v>
      </c>
      <c r="C21" s="46">
        <f>ROUND('Regular 2'!C41,0)</f>
        <v>504</v>
      </c>
      <c r="D21" s="46">
        <f t="shared" si="1"/>
        <v>214</v>
      </c>
      <c r="E21" s="59">
        <f t="shared" si="0"/>
        <v>290</v>
      </c>
      <c r="F21" s="53"/>
      <c r="G21" s="59"/>
      <c r="H21" s="59"/>
      <c r="I21" s="60"/>
      <c r="J21" s="61"/>
      <c r="K21" s="59"/>
    </row>
    <row r="22" spans="1:18" x14ac:dyDescent="0.2">
      <c r="A22" s="46">
        <f t="shared" si="2"/>
        <v>22501</v>
      </c>
      <c r="B22" s="46">
        <f t="shared" si="2"/>
        <v>22600</v>
      </c>
      <c r="C22" s="46">
        <f>ROUND('Regular 2'!C42,0)</f>
        <v>508</v>
      </c>
      <c r="D22" s="46">
        <f t="shared" si="1"/>
        <v>207</v>
      </c>
      <c r="E22" s="59">
        <f t="shared" si="0"/>
        <v>301</v>
      </c>
      <c r="F22" s="53"/>
      <c r="G22" s="59"/>
      <c r="H22" s="59"/>
      <c r="I22" s="60"/>
      <c r="J22" s="61"/>
      <c r="K22" s="59"/>
      <c r="R22" s="46"/>
    </row>
    <row r="23" spans="1:18" x14ac:dyDescent="0.2">
      <c r="A23" s="46">
        <f t="shared" si="2"/>
        <v>22601</v>
      </c>
      <c r="B23" s="46">
        <f t="shared" si="2"/>
        <v>22700</v>
      </c>
      <c r="C23" s="46">
        <f>ROUND('Regular 2'!C43,0)</f>
        <v>513</v>
      </c>
      <c r="D23" s="46">
        <f t="shared" si="1"/>
        <v>200</v>
      </c>
      <c r="E23" s="59">
        <f t="shared" si="0"/>
        <v>313</v>
      </c>
      <c r="F23" s="53"/>
      <c r="G23" s="59"/>
      <c r="H23" s="59"/>
      <c r="I23" s="60"/>
      <c r="J23" s="61"/>
      <c r="K23" s="59"/>
    </row>
    <row r="24" spans="1:18" x14ac:dyDescent="0.2">
      <c r="A24" s="46">
        <f t="shared" si="2"/>
        <v>22701</v>
      </c>
      <c r="B24" s="46">
        <f t="shared" si="2"/>
        <v>22800</v>
      </c>
      <c r="C24" s="46">
        <f>ROUND('Regular 2'!C44,0)</f>
        <v>517</v>
      </c>
      <c r="D24" s="46">
        <f t="shared" si="1"/>
        <v>193</v>
      </c>
      <c r="E24" s="59">
        <f t="shared" si="0"/>
        <v>324</v>
      </c>
      <c r="F24" s="53"/>
      <c r="G24" s="59"/>
      <c r="H24" s="59"/>
      <c r="I24" s="60"/>
      <c r="J24" s="61"/>
      <c r="K24" s="59"/>
    </row>
    <row r="25" spans="1:18" x14ac:dyDescent="0.2">
      <c r="A25" s="46">
        <f t="shared" si="2"/>
        <v>22801</v>
      </c>
      <c r="B25" s="46">
        <f t="shared" si="2"/>
        <v>22900</v>
      </c>
      <c r="C25" s="46">
        <f>ROUND('Regular 2'!C45,0)</f>
        <v>521</v>
      </c>
      <c r="D25" s="46">
        <f t="shared" si="1"/>
        <v>186</v>
      </c>
      <c r="E25" s="59">
        <f t="shared" si="0"/>
        <v>335</v>
      </c>
      <c r="F25" s="53"/>
      <c r="G25" s="59"/>
      <c r="H25" s="59"/>
      <c r="I25" s="60"/>
      <c r="J25" s="61"/>
      <c r="K25" s="59"/>
    </row>
    <row r="26" spans="1:18" x14ac:dyDescent="0.2">
      <c r="A26" s="46">
        <f t="shared" si="2"/>
        <v>22901</v>
      </c>
      <c r="B26" s="46">
        <f t="shared" si="2"/>
        <v>23000</v>
      </c>
      <c r="C26" s="46">
        <f>ROUND('Regular 2'!C46,0)</f>
        <v>526</v>
      </c>
      <c r="D26" s="46">
        <f t="shared" si="1"/>
        <v>179</v>
      </c>
      <c r="E26" s="59">
        <f t="shared" si="0"/>
        <v>347</v>
      </c>
      <c r="F26" s="53"/>
      <c r="G26" s="59"/>
      <c r="H26" s="59"/>
      <c r="I26" s="60"/>
      <c r="J26" s="61"/>
      <c r="K26" s="59"/>
    </row>
    <row r="27" spans="1:18" x14ac:dyDescent="0.2">
      <c r="A27" s="46">
        <f t="shared" si="2"/>
        <v>23001</v>
      </c>
      <c r="B27" s="46">
        <f t="shared" si="2"/>
        <v>23100</v>
      </c>
      <c r="C27" s="46">
        <f>ROUND('Regular 2'!C47,0)</f>
        <v>530</v>
      </c>
      <c r="D27" s="46">
        <f t="shared" si="1"/>
        <v>172</v>
      </c>
      <c r="E27" s="59">
        <f t="shared" si="0"/>
        <v>358</v>
      </c>
      <c r="F27" s="53"/>
      <c r="G27" s="59"/>
      <c r="H27" s="59"/>
      <c r="I27" s="60"/>
      <c r="J27" s="61"/>
      <c r="K27" s="59"/>
    </row>
    <row r="28" spans="1:18" x14ac:dyDescent="0.2">
      <c r="A28" s="46">
        <f t="shared" si="2"/>
        <v>23101</v>
      </c>
      <c r="B28" s="46">
        <f t="shared" si="2"/>
        <v>23200</v>
      </c>
      <c r="C28" s="46">
        <f>ROUND('Regular 2'!C48,0)</f>
        <v>535</v>
      </c>
      <c r="D28" s="46">
        <f t="shared" si="1"/>
        <v>165</v>
      </c>
      <c r="E28" s="59">
        <f t="shared" si="0"/>
        <v>370</v>
      </c>
      <c r="F28" s="53"/>
      <c r="G28" s="59"/>
      <c r="H28" s="59"/>
      <c r="I28" s="60"/>
      <c r="J28" s="61"/>
      <c r="K28" s="59"/>
    </row>
    <row r="29" spans="1:18" x14ac:dyDescent="0.2">
      <c r="A29" s="46">
        <f t="shared" si="2"/>
        <v>23201</v>
      </c>
      <c r="B29" s="46">
        <f t="shared" si="2"/>
        <v>23300</v>
      </c>
      <c r="C29" s="46">
        <f>ROUND('Regular 2'!C49,0)</f>
        <v>539</v>
      </c>
      <c r="D29" s="46">
        <f t="shared" si="1"/>
        <v>158</v>
      </c>
      <c r="E29" s="59">
        <f t="shared" si="0"/>
        <v>381</v>
      </c>
      <c r="F29" s="53"/>
      <c r="G29" s="59"/>
      <c r="H29" s="59"/>
      <c r="I29" s="60"/>
      <c r="J29" s="61"/>
      <c r="K29" s="59"/>
    </row>
    <row r="30" spans="1:18" x14ac:dyDescent="0.2">
      <c r="A30" s="46">
        <f t="shared" si="2"/>
        <v>23301</v>
      </c>
      <c r="B30" s="46">
        <f t="shared" si="2"/>
        <v>23400</v>
      </c>
      <c r="C30" s="46">
        <f>ROUND('Regular 2'!C50,0)</f>
        <v>543</v>
      </c>
      <c r="D30" s="46">
        <f t="shared" si="1"/>
        <v>151</v>
      </c>
      <c r="E30" s="59">
        <f t="shared" si="0"/>
        <v>392</v>
      </c>
      <c r="F30" s="53"/>
      <c r="G30" s="59"/>
      <c r="H30" s="59"/>
      <c r="I30" s="60"/>
      <c r="J30" s="61"/>
      <c r="K30" s="59"/>
    </row>
    <row r="31" spans="1:18" x14ac:dyDescent="0.2">
      <c r="A31" s="46">
        <f t="shared" si="2"/>
        <v>23401</v>
      </c>
      <c r="B31" s="46">
        <f t="shared" si="2"/>
        <v>23500</v>
      </c>
      <c r="C31" s="46">
        <f>ROUND('Regular 2'!C52,0)</f>
        <v>548</v>
      </c>
      <c r="D31" s="46">
        <f t="shared" si="1"/>
        <v>144</v>
      </c>
      <c r="E31" s="59">
        <f t="shared" si="0"/>
        <v>404</v>
      </c>
      <c r="F31" s="53"/>
      <c r="G31" s="59"/>
      <c r="H31" s="59"/>
      <c r="I31" s="60"/>
      <c r="J31" s="61"/>
      <c r="K31" s="59"/>
    </row>
    <row r="32" spans="1:18" x14ac:dyDescent="0.2">
      <c r="A32" s="46">
        <f t="shared" si="2"/>
        <v>23501</v>
      </c>
      <c r="B32" s="46">
        <f t="shared" si="2"/>
        <v>23600</v>
      </c>
      <c r="C32" s="46">
        <f>ROUND('Regular 2'!C53,0)</f>
        <v>552</v>
      </c>
      <c r="D32" s="46">
        <f t="shared" si="1"/>
        <v>137</v>
      </c>
      <c r="E32" s="59">
        <f t="shared" si="0"/>
        <v>415</v>
      </c>
      <c r="F32" s="53"/>
      <c r="G32" s="59"/>
      <c r="H32" s="59"/>
      <c r="I32" s="60"/>
      <c r="J32" s="61"/>
      <c r="K32" s="59"/>
    </row>
    <row r="33" spans="1:11" x14ac:dyDescent="0.2">
      <c r="A33" s="46">
        <f t="shared" si="2"/>
        <v>23601</v>
      </c>
      <c r="B33" s="46">
        <f t="shared" si="2"/>
        <v>23700</v>
      </c>
      <c r="C33" s="46">
        <f>ROUND('Regular 2'!C54,0)</f>
        <v>557</v>
      </c>
      <c r="D33" s="46">
        <f t="shared" si="1"/>
        <v>130</v>
      </c>
      <c r="E33" s="59">
        <f t="shared" si="0"/>
        <v>427</v>
      </c>
      <c r="F33" s="53"/>
      <c r="G33" s="59"/>
      <c r="H33" s="59"/>
      <c r="I33" s="60"/>
      <c r="J33" s="61"/>
      <c r="K33" s="59"/>
    </row>
    <row r="34" spans="1:11" x14ac:dyDescent="0.2">
      <c r="A34" s="46">
        <f t="shared" si="2"/>
        <v>23701</v>
      </c>
      <c r="B34" s="46">
        <f t="shared" si="2"/>
        <v>23800</v>
      </c>
      <c r="C34" s="46">
        <f>ROUND('Regular 2'!C55,0)</f>
        <v>561</v>
      </c>
      <c r="D34" s="46">
        <f t="shared" si="1"/>
        <v>123</v>
      </c>
      <c r="E34" s="59">
        <f t="shared" si="0"/>
        <v>438</v>
      </c>
      <c r="F34" s="53"/>
      <c r="G34" s="59"/>
      <c r="H34" s="59"/>
      <c r="I34" s="60"/>
      <c r="J34" s="61"/>
      <c r="K34" s="59"/>
    </row>
    <row r="35" spans="1:11" x14ac:dyDescent="0.2">
      <c r="A35" s="46">
        <f t="shared" si="2"/>
        <v>23801</v>
      </c>
      <c r="B35" s="46">
        <f t="shared" si="2"/>
        <v>23900</v>
      </c>
      <c r="C35" s="46">
        <f>ROUND('Regular 2'!C56,0)</f>
        <v>565</v>
      </c>
      <c r="D35" s="46">
        <f t="shared" si="1"/>
        <v>116</v>
      </c>
      <c r="E35" s="59">
        <f t="shared" si="0"/>
        <v>449</v>
      </c>
      <c r="F35" s="53"/>
      <c r="G35" s="59"/>
      <c r="H35" s="59"/>
      <c r="I35" s="60"/>
      <c r="J35" s="61"/>
      <c r="K35" s="59"/>
    </row>
    <row r="36" spans="1:11" x14ac:dyDescent="0.2">
      <c r="A36" s="46">
        <f t="shared" si="2"/>
        <v>23901</v>
      </c>
      <c r="B36" s="46">
        <f t="shared" si="2"/>
        <v>24000</v>
      </c>
      <c r="C36" s="46">
        <f>ROUND('Regular 2'!C57,0)</f>
        <v>570</v>
      </c>
      <c r="D36" s="46">
        <f t="shared" si="1"/>
        <v>109</v>
      </c>
      <c r="E36" s="59">
        <f t="shared" si="0"/>
        <v>461</v>
      </c>
      <c r="F36" s="53"/>
      <c r="G36" s="59"/>
      <c r="H36" s="59"/>
      <c r="I36" s="60"/>
      <c r="J36" s="61"/>
      <c r="K36" s="59"/>
    </row>
    <row r="37" spans="1:11" x14ac:dyDescent="0.2">
      <c r="A37" s="46">
        <f t="shared" si="2"/>
        <v>24001</v>
      </c>
      <c r="B37" s="46">
        <f t="shared" si="2"/>
        <v>24100</v>
      </c>
      <c r="C37" s="46">
        <f>ROUND('Regular 2'!C58,0)</f>
        <v>574</v>
      </c>
      <c r="D37" s="46">
        <f t="shared" si="1"/>
        <v>102</v>
      </c>
      <c r="E37" s="59">
        <f t="shared" si="0"/>
        <v>472</v>
      </c>
      <c r="F37" s="53"/>
      <c r="G37" s="59"/>
      <c r="H37" s="59"/>
      <c r="I37" s="60"/>
      <c r="J37" s="61"/>
      <c r="K37" s="59"/>
    </row>
    <row r="38" spans="1:11" x14ac:dyDescent="0.2">
      <c r="A38" s="46">
        <f t="shared" ref="A38:B47" si="3">A37+100</f>
        <v>24101</v>
      </c>
      <c r="B38" s="46">
        <f t="shared" si="3"/>
        <v>24200</v>
      </c>
      <c r="C38" s="46">
        <f>ROUND('Regular 2'!C59,0)</f>
        <v>579</v>
      </c>
      <c r="D38" s="46">
        <f t="shared" si="1"/>
        <v>95</v>
      </c>
      <c r="E38" s="59">
        <f t="shared" si="0"/>
        <v>484</v>
      </c>
      <c r="F38" s="53"/>
      <c r="G38" s="59"/>
      <c r="H38" s="59"/>
      <c r="I38" s="60"/>
      <c r="J38" s="61"/>
      <c r="K38" s="59"/>
    </row>
    <row r="39" spans="1:11" x14ac:dyDescent="0.2">
      <c r="A39" s="46">
        <f t="shared" si="3"/>
        <v>24201</v>
      </c>
      <c r="B39" s="46">
        <f t="shared" si="3"/>
        <v>24300</v>
      </c>
      <c r="C39" s="46">
        <f>ROUND('Regular 2'!C60,0)</f>
        <v>583</v>
      </c>
      <c r="D39" s="46">
        <f t="shared" si="1"/>
        <v>88</v>
      </c>
      <c r="E39" s="59">
        <f t="shared" si="0"/>
        <v>495</v>
      </c>
      <c r="F39" s="53"/>
      <c r="G39" s="59"/>
      <c r="H39" s="59"/>
      <c r="I39" s="60"/>
      <c r="J39" s="61"/>
      <c r="K39" s="59"/>
    </row>
    <row r="40" spans="1:11" x14ac:dyDescent="0.2">
      <c r="A40" s="46">
        <f t="shared" si="3"/>
        <v>24301</v>
      </c>
      <c r="B40" s="46">
        <f t="shared" si="3"/>
        <v>24400</v>
      </c>
      <c r="C40" s="46">
        <f>ROUND('Regular 2'!C61,0)</f>
        <v>587</v>
      </c>
      <c r="D40" s="46">
        <f t="shared" si="1"/>
        <v>81</v>
      </c>
      <c r="E40" s="59">
        <f t="shared" si="0"/>
        <v>506</v>
      </c>
      <c r="F40" s="53"/>
      <c r="G40" s="59"/>
      <c r="H40" s="59"/>
      <c r="I40" s="60"/>
      <c r="J40" s="61"/>
      <c r="K40" s="59"/>
    </row>
    <row r="41" spans="1:11" x14ac:dyDescent="0.2">
      <c r="A41" s="46">
        <f t="shared" si="3"/>
        <v>24401</v>
      </c>
      <c r="B41" s="46">
        <f t="shared" si="3"/>
        <v>24500</v>
      </c>
      <c r="C41" s="46">
        <f>ROUND('Regular 2'!C63,0)</f>
        <v>592</v>
      </c>
      <c r="D41" s="46">
        <f t="shared" si="1"/>
        <v>74</v>
      </c>
      <c r="E41" s="59">
        <f t="shared" si="0"/>
        <v>518</v>
      </c>
      <c r="F41" s="53"/>
      <c r="G41" s="59"/>
      <c r="H41" s="59"/>
      <c r="I41" s="60"/>
      <c r="J41" s="61"/>
      <c r="K41" s="59"/>
    </row>
    <row r="42" spans="1:11" x14ac:dyDescent="0.2">
      <c r="A42" s="46">
        <f t="shared" si="3"/>
        <v>24501</v>
      </c>
      <c r="B42" s="46">
        <f t="shared" si="3"/>
        <v>24600</v>
      </c>
      <c r="C42" s="46">
        <f>ROUND('Regular 2'!C64,0)</f>
        <v>596</v>
      </c>
      <c r="D42" s="46">
        <f t="shared" si="1"/>
        <v>67</v>
      </c>
      <c r="E42" s="59">
        <f t="shared" si="0"/>
        <v>529</v>
      </c>
      <c r="F42" s="53"/>
      <c r="G42" s="59"/>
      <c r="H42" s="59"/>
      <c r="I42" s="60"/>
      <c r="J42" s="61"/>
      <c r="K42" s="59"/>
    </row>
    <row r="43" spans="1:11" x14ac:dyDescent="0.2">
      <c r="A43" s="46">
        <f t="shared" si="3"/>
        <v>24601</v>
      </c>
      <c r="B43" s="46">
        <f t="shared" si="3"/>
        <v>24700</v>
      </c>
      <c r="C43" s="46">
        <f>ROUND('Regular 2'!C65,0)</f>
        <v>601</v>
      </c>
      <c r="D43" s="46">
        <f t="shared" si="1"/>
        <v>60</v>
      </c>
      <c r="E43" s="59">
        <f t="shared" si="0"/>
        <v>541</v>
      </c>
      <c r="F43" s="53"/>
      <c r="G43" s="59"/>
      <c r="H43" s="59"/>
      <c r="I43" s="60"/>
      <c r="J43" s="61"/>
      <c r="K43" s="59"/>
    </row>
    <row r="44" spans="1:11" x14ac:dyDescent="0.2">
      <c r="A44" s="46">
        <f t="shared" si="3"/>
        <v>24701</v>
      </c>
      <c r="B44" s="46">
        <f t="shared" si="3"/>
        <v>24800</v>
      </c>
      <c r="C44" s="46">
        <f>ROUND('Regular 2'!C66,0)</f>
        <v>605</v>
      </c>
      <c r="D44" s="46">
        <f t="shared" si="1"/>
        <v>53</v>
      </c>
      <c r="E44" s="59">
        <f t="shared" si="0"/>
        <v>552</v>
      </c>
      <c r="F44" s="53"/>
      <c r="G44" s="59"/>
      <c r="H44" s="59"/>
      <c r="I44" s="60"/>
      <c r="J44" s="61"/>
      <c r="K44" s="59"/>
    </row>
    <row r="45" spans="1:11" x14ac:dyDescent="0.2">
      <c r="A45" s="59">
        <f t="shared" si="3"/>
        <v>24801</v>
      </c>
      <c r="B45" s="59">
        <f t="shared" si="3"/>
        <v>24900</v>
      </c>
      <c r="C45" s="46">
        <f>ROUND('Regular 2'!C67,0)</f>
        <v>609</v>
      </c>
      <c r="D45" s="46">
        <f t="shared" si="1"/>
        <v>46</v>
      </c>
      <c r="E45" s="59">
        <f t="shared" si="0"/>
        <v>563</v>
      </c>
      <c r="F45" s="53"/>
      <c r="G45" s="59"/>
      <c r="H45" s="59"/>
      <c r="I45" s="60"/>
      <c r="J45" s="61"/>
      <c r="K45" s="59"/>
    </row>
    <row r="46" spans="1:11" x14ac:dyDescent="0.2">
      <c r="A46" s="59">
        <f t="shared" si="3"/>
        <v>24901</v>
      </c>
      <c r="B46" s="59">
        <f t="shared" si="3"/>
        <v>25000</v>
      </c>
      <c r="C46" s="46">
        <f>ROUND('Regular 2'!C68,0)</f>
        <v>614</v>
      </c>
      <c r="D46" s="46">
        <f t="shared" si="1"/>
        <v>39</v>
      </c>
      <c r="E46" s="59">
        <f t="shared" si="0"/>
        <v>575</v>
      </c>
      <c r="F46" s="53"/>
      <c r="G46" s="59"/>
      <c r="H46" s="59"/>
      <c r="I46" s="60"/>
      <c r="J46" s="61"/>
      <c r="K46" s="59"/>
    </row>
    <row r="47" spans="1:11" x14ac:dyDescent="0.2">
      <c r="A47" s="59">
        <f t="shared" si="3"/>
        <v>25001</v>
      </c>
      <c r="B47" s="59">
        <f t="shared" si="3"/>
        <v>25100</v>
      </c>
      <c r="C47" s="46">
        <f>ROUND('Regular 2'!C69,0)</f>
        <v>618</v>
      </c>
      <c r="D47" s="46">
        <f t="shared" si="1"/>
        <v>32</v>
      </c>
      <c r="E47" s="59">
        <f t="shared" si="0"/>
        <v>586</v>
      </c>
      <c r="F47" s="53"/>
    </row>
    <row r="48" spans="1:11" x14ac:dyDescent="0.2">
      <c r="A48" s="59">
        <f t="shared" ref="A48:B49" si="4">A47+100</f>
        <v>25101</v>
      </c>
      <c r="B48" s="59">
        <f t="shared" si="4"/>
        <v>25200</v>
      </c>
      <c r="C48" s="46">
        <f>ROUND('Regular 2'!C70,0)</f>
        <v>623</v>
      </c>
      <c r="D48" s="46">
        <f t="shared" si="1"/>
        <v>25</v>
      </c>
      <c r="E48" s="59">
        <f t="shared" si="0"/>
        <v>598</v>
      </c>
      <c r="F48" s="53"/>
    </row>
    <row r="49" spans="1:6" x14ac:dyDescent="0.2">
      <c r="A49" s="59">
        <f t="shared" si="4"/>
        <v>25201</v>
      </c>
      <c r="B49" s="59">
        <f t="shared" si="4"/>
        <v>25300</v>
      </c>
      <c r="C49" s="46">
        <f>ROUND('Regular 2'!C71,0)</f>
        <v>627</v>
      </c>
      <c r="D49" s="46">
        <f t="shared" si="1"/>
        <v>18</v>
      </c>
      <c r="E49" s="59">
        <f t="shared" ref="E49" si="5">C49-D49</f>
        <v>609</v>
      </c>
      <c r="F49" s="53"/>
    </row>
    <row r="50" spans="1:6" x14ac:dyDescent="0.2">
      <c r="A50" s="59">
        <f t="shared" ref="A50:B50" si="6">A49+100</f>
        <v>25301</v>
      </c>
      <c r="B50" s="59">
        <f t="shared" si="6"/>
        <v>25400</v>
      </c>
      <c r="C50" s="46">
        <f>ROUND('Regular 2'!C72,0)</f>
        <v>631</v>
      </c>
      <c r="D50" s="46">
        <f t="shared" si="1"/>
        <v>11</v>
      </c>
      <c r="E50" s="59">
        <f t="shared" ref="E50:E51" si="7">C50-D50</f>
        <v>620</v>
      </c>
      <c r="F50" s="53"/>
    </row>
    <row r="51" spans="1:6" x14ac:dyDescent="0.2">
      <c r="A51" s="59">
        <f t="shared" ref="A51:B51" si="8">A50+100</f>
        <v>25401</v>
      </c>
      <c r="B51" s="59">
        <f t="shared" si="8"/>
        <v>25500</v>
      </c>
      <c r="C51" s="46">
        <f>ROUND('Regular 2'!F8,0)</f>
        <v>636</v>
      </c>
      <c r="D51" s="46">
        <f t="shared" si="1"/>
        <v>4</v>
      </c>
      <c r="E51" s="59">
        <f t="shared" si="7"/>
        <v>632</v>
      </c>
      <c r="F51" s="53"/>
    </row>
    <row r="52" spans="1:6" x14ac:dyDescent="0.2">
      <c r="A52" s="170"/>
      <c r="B52" s="170"/>
      <c r="C52" s="170"/>
      <c r="D52" s="170"/>
      <c r="E52" s="170"/>
    </row>
    <row r="53" spans="1:6" x14ac:dyDescent="0.2">
      <c r="F53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Regular 1</vt:lpstr>
      <vt:lpstr>Regular 2</vt:lpstr>
      <vt:lpstr>Regular 3</vt:lpstr>
      <vt:lpstr>Regular 4</vt:lpstr>
      <vt:lpstr>Regular 5</vt:lpstr>
      <vt:lpstr>Low - Single</vt:lpstr>
      <vt:lpstr>Low - HOH 1</vt:lpstr>
      <vt:lpstr>Low - HOH 2</vt:lpstr>
      <vt:lpstr>Low - Married 1</vt:lpstr>
      <vt:lpstr>Low - Married 2</vt:lpstr>
      <vt:lpstr>'Low - HOH 1'!Print_Area</vt:lpstr>
      <vt:lpstr>'Low - Married 1'!Print_Area</vt:lpstr>
      <vt:lpstr>'Low - Married 2'!Print_Area</vt:lpstr>
      <vt:lpstr>'Low - Single'!Print_Area</vt:lpstr>
    </vt:vector>
  </TitlesOfParts>
  <Company>DFA/Revenue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Individual Income Tax</dc:creator>
  <cp:lastModifiedBy>Jesse Williams</cp:lastModifiedBy>
  <cp:lastPrinted>2016-09-16T14:16:57Z</cp:lastPrinted>
  <dcterms:created xsi:type="dcterms:W3CDTF">1999-05-04T17:35:28Z</dcterms:created>
  <dcterms:modified xsi:type="dcterms:W3CDTF">2018-09-28T14:07:17Z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